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drawings/drawing9.xml" ContentType="application/vnd.openxmlformats-officedocument.drawing+xml"/>
  <Override PartName="/xl/comments2.xml" ContentType="application/vnd.openxmlformats-officedocument.spreadsheetml.comment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portesPU\Reportes Ajustados\Estandar\"/>
    </mc:Choice>
  </mc:AlternateContent>
  <xr:revisionPtr revIDLastSave="0" documentId="10_ncr:8100000_{93CCA181-1F87-4B6E-B3C2-0F735E7A7D4C}" xr6:coauthVersionLast="34" xr6:coauthVersionMax="34" xr10:uidLastSave="{00000000-0000-0000-0000-000000000000}"/>
  <bookViews>
    <workbookView xWindow="-15" yWindow="3885" windowWidth="15480" windowHeight="3945" tabRatio="814" firstSheet="7" activeTab="10" xr2:uid="{00000000-000D-0000-FFFF-FFFF00000000}"/>
  </bookViews>
  <sheets>
    <sheet name="N_Campos Generales" sheetId="1" r:id="rId1"/>
    <sheet name="N_Campos Especificos" sheetId="2" r:id="rId2"/>
    <sheet name="a)Estandar Código auxiliar (E)" sheetId="5" r:id="rId3"/>
    <sheet name="b)Estandar (E)" sheetId="4" r:id="rId4"/>
    <sheet name="c)Precio con letra" sheetId="3" r:id="rId5"/>
    <sheet name="d)Precio con letra Cod. Aux." sheetId="14" r:id="rId6"/>
    <sheet name="e)Estandar con Imagen (E)" sheetId="10" r:id="rId7"/>
    <sheet name="f)Multimoneda (E)" sheetId="8" r:id="rId8"/>
    <sheet name="g)Multimoneda con Imagen (E)" sheetId="11" r:id="rId9"/>
    <sheet name="h)Total Mano de Obra (E)" sheetId="9" r:id="rId10"/>
    <sheet name="i)Catálogo Destajos" sheetId="15" r:id="rId11"/>
    <sheet name="j)Totales por Tipo" sheetId="13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19" i="8" l="1"/>
  <c r="A18" i="8"/>
  <c r="B21" i="11"/>
  <c r="G6" i="13" l="1"/>
  <c r="F6" i="15"/>
  <c r="E6" i="9"/>
  <c r="B10" i="13"/>
  <c r="B10" i="15"/>
  <c r="B10" i="9"/>
  <c r="B10" i="11"/>
  <c r="B10" i="8"/>
  <c r="B10" i="10"/>
  <c r="J6" i="11"/>
  <c r="I6" i="8"/>
  <c r="I6" i="10"/>
  <c r="B10" i="14"/>
  <c r="B10" i="3"/>
  <c r="B10" i="4"/>
  <c r="B10" i="5"/>
  <c r="H6" i="14" l="1"/>
  <c r="H6" i="3"/>
  <c r="G6" i="4"/>
  <c r="F6" i="5"/>
  <c r="E14" i="15" l="1"/>
  <c r="F9" i="15" l="1"/>
  <c r="F7" i="15"/>
  <c r="B6" i="15"/>
  <c r="E5" i="15"/>
  <c r="B5" i="15"/>
  <c r="B3" i="15"/>
  <c r="A2" i="15"/>
  <c r="B17" i="14"/>
  <c r="H9" i="14"/>
  <c r="H7" i="14"/>
  <c r="B6" i="14"/>
  <c r="F5" i="14"/>
  <c r="B5" i="14"/>
  <c r="B3" i="14"/>
  <c r="A2" i="14"/>
  <c r="G9" i="13"/>
  <c r="G7" i="13"/>
  <c r="F5" i="13"/>
  <c r="B6" i="13"/>
  <c r="B5" i="13"/>
  <c r="B3" i="13"/>
  <c r="A2" i="13"/>
  <c r="I12" i="11"/>
  <c r="G5" i="11"/>
  <c r="J7" i="11"/>
  <c r="J9" i="11"/>
  <c r="B25" i="11"/>
  <c r="B24" i="11"/>
  <c r="B22" i="11"/>
  <c r="B19" i="11"/>
  <c r="H12" i="11"/>
  <c r="F12" i="11"/>
  <c r="E12" i="11"/>
  <c r="B6" i="11"/>
  <c r="B5" i="11"/>
  <c r="B3" i="11"/>
  <c r="A2" i="11"/>
  <c r="F5" i="10"/>
  <c r="I7" i="10"/>
  <c r="I9" i="10"/>
  <c r="B6" i="10"/>
  <c r="B5" i="10"/>
  <c r="B3" i="10"/>
  <c r="A2" i="10"/>
  <c r="F12" i="8"/>
  <c r="E12" i="8"/>
  <c r="B22" i="8"/>
  <c r="B21" i="8"/>
  <c r="E5" i="4"/>
  <c r="I12" i="8"/>
  <c r="H12" i="8"/>
  <c r="E9" i="9"/>
  <c r="E7" i="9"/>
  <c r="B6" i="9"/>
  <c r="D5" i="9"/>
  <c r="B5" i="9"/>
  <c r="B3" i="9"/>
  <c r="A2" i="9"/>
  <c r="I9" i="8"/>
  <c r="I7" i="8"/>
  <c r="H5" i="8"/>
  <c r="B17" i="8"/>
  <c r="F9" i="5"/>
  <c r="F7" i="5"/>
  <c r="E5" i="5"/>
  <c r="G9" i="4"/>
  <c r="G7" i="4"/>
  <c r="H9" i="3"/>
  <c r="H7" i="3"/>
  <c r="B17" i="3"/>
  <c r="B6" i="8"/>
  <c r="B5" i="8"/>
  <c r="B3" i="8"/>
  <c r="A2" i="8"/>
  <c r="B6" i="5"/>
  <c r="B5" i="5"/>
  <c r="B3" i="5"/>
  <c r="A2" i="5"/>
  <c r="A2" i="4"/>
  <c r="B3" i="4"/>
  <c r="B6" i="4"/>
  <c r="B5" i="4"/>
  <c r="F5" i="3"/>
  <c r="B5" i="3"/>
  <c r="B6" i="3"/>
  <c r="B3" i="3"/>
  <c r="A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mruiz</author>
  </authors>
  <commentList>
    <comment ref="E14" authorId="0" shapeId="0" xr:uid="{00000000-0006-0000-0900-000001000000}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mruiz</author>
  </authors>
  <commentList>
    <comment ref="F14" authorId="0" shapeId="0" xr:uid="{00000000-0006-0000-0A00-000001000000}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sharedStrings.xml><?xml version="1.0" encoding="utf-8"?>
<sst xmlns="http://schemas.openxmlformats.org/spreadsheetml/2006/main" count="539" uniqueCount="264">
  <si>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</si>
  <si>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</si>
  <si>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</si>
  <si>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</si>
  <si>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</si>
  <si>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</si>
  <si>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</si>
  <si>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</si>
  <si>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</si>
  <si>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</si>
  <si>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</si>
  <si>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</si>
  <si>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</si>
  <si>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</si>
  <si>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</si>
  <si>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</si>
  <si>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</si>
  <si>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</si>
  <si>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</si>
  <si>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</si>
  <si>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</si>
  <si>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</si>
  <si>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</si>
  <si>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</si>
  <si>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</si>
  <si>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</si>
  <si>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</si>
  <si>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</si>
  <si>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</si>
  <si>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</si>
  <si>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</si>
  <si>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</si>
  <si>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</si>
  <si>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</si>
  <si>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</si>
  <si>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</si>
  <si>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</si>
  <si>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</si>
  <si>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</si>
  <si>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</si>
  <si>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</si>
  <si>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Fecha:</t>
  </si>
  <si>
    <t xml:space="preserve">   CATALOGO DE CONCEPTOS Y CANTIDADES DE OBRA PARA EXPRESION DE PRECIOS UNITARIOS Y MONTO TOTAL DE LA PROPUESTA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</si>
  <si>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</si>
  <si>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</si>
  <si>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</si>
  <si>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</si>
  <si>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</si>
  <si>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</si>
  <si>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</si>
  <si>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</si>
  <si>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</si>
  <si>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</si>
  <si>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</si>
  <si>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</si>
  <si>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PRESUPUESTO DE OBRA</t>
  </si>
  <si>
    <t>%</t>
  </si>
  <si>
    <t xml:space="preserve"> 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</si>
  <si>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</si>
  <si>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</si>
  <si>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</si>
  <si>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</si>
  <si>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</si>
  <si>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</si>
  <si>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</si>
  <si>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</si>
  <si>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</si>
  <si>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</si>
  <si>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</si>
  <si>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</si>
  <si>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</si>
  <si>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</si>
  <si>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</si>
  <si>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</si>
  <si>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</si>
  <si>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</si>
  <si>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</si>
  <si>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</si>
  <si>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</si>
  <si>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</si>
  <si>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</si>
  <si>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</si>
  <si>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</si>
  <si>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</si>
  <si>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</si>
  <si>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</si>
  <si>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</si>
  <si>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</si>
  <si>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</si>
  <si>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</si>
  <si>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</si>
  <si>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</si>
  <si>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</si>
  <si>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</si>
  <si>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</si>
  <si>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</si>
  <si>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</si>
  <si>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</si>
  <si>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</si>
  <si>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</si>
  <si>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</si>
  <si>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</si>
  <si>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</si>
  <si>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</si>
  <si>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</si>
  <si>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</si>
  <si>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</si>
  <si>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</si>
  <si>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</si>
  <si>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</si>
  <si>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</si>
  <si>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</si>
  <si>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</si>
  <si>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</si>
  <si>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</si>
  <si>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Cliente:</t>
  </si>
  <si>
    <t>Obra:</t>
  </si>
  <si>
    <t>Concurso No.</t>
  </si>
  <si>
    <t>Lugar:</t>
  </si>
  <si>
    <t>{codigo}</t>
  </si>
  <si>
    <t>{descripcion}</t>
  </si>
  <si>
    <t>{renglon}</t>
  </si>
  <si>
    <t>{codigoauxiliar}</t>
  </si>
  <si>
    <t>Duración:</t>
  </si>
  <si>
    <t>Inicio Obra:</t>
  </si>
  <si>
    <t>Fin Obra: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</si>
  <si>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</si>
  <si>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</si>
  <si>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</si>
  <si>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</si>
  <si>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</si>
  <si>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</si>
  <si>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</si>
  <si>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</si>
  <si>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</si>
  <si>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</si>
  <si>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</si>
  <si>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</si>
  <si>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</si>
  <si>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</si>
  <si>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</si>
  <si>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</si>
  <si>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</si>
  <si>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</si>
  <si>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</si>
  <si>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</si>
  <si>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</si>
  <si>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</si>
  <si>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</si>
  <si>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</si>
  <si>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TOTAL DE MANO DE OBRA DEL PRESUPUESTO</t>
  </si>
  <si>
    <t>Mano de Obra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</si>
  <si>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</si>
  <si>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</si>
  <si>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</si>
  <si>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</si>
  <si>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</si>
  <si>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</si>
  <si>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</si>
  <si>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</si>
  <si>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</si>
  <si>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</si>
  <si>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</si>
  <si>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</si>
  <si>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</si>
  <si>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</si>
  <si>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</si>
  <si>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</si>
  <si>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</si>
  <si>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</si>
  <si>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</si>
  <si>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</si>
  <si>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</si>
  <si>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</si>
  <si>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</si>
  <si>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</si>
  <si>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</si>
  <si>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</si>
  <si>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</si>
  <si>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</si>
  <si>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</si>
  <si>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</si>
  <si>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</si>
  <si>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</si>
  <si>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</si>
  <si>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</si>
  <si>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</si>
  <si>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</si>
  <si>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</si>
  <si>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</si>
  <si>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</si>
  <si>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</si>
  <si>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</si>
  <si>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</si>
  <si>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</si>
  <si>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</si>
  <si>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</si>
  <si>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</si>
  <si>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</si>
  <si>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</si>
  <si>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</si>
  <si>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</si>
  <si>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</si>
  <si>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</si>
  <si>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</si>
  <si>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</si>
  <si>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</si>
  <si>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</si>
  <si>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</si>
  <si>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</si>
  <si>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</si>
  <si>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</si>
  <si>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</si>
  <si>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</si>
  <si>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</si>
  <si>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</si>
  <si>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</si>
  <si>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</si>
  <si>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</si>
  <si>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</si>
  <si>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</si>
  <si>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</si>
  <si>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</si>
  <si>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</si>
  <si>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</si>
  <si>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</si>
  <si>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</si>
  <si>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</si>
  <si>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</si>
  <si>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</si>
  <si>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</si>
  <si>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</si>
  <si>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</si>
  <si>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</si>
  <si>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</si>
  <si>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</si>
  <si>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</si>
  <si>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</si>
  <si>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</si>
  <si>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</si>
  <si>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</si>
  <si>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</si>
  <si>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</si>
  <si>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</si>
  <si>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</si>
  <si>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</si>
  <si>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</si>
  <si>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</si>
  <si>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</si>
  <si>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</si>
  <si>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</si>
  <si>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</si>
  <si>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</si>
  <si>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</si>
  <si>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Imagen</t>
  </si>
  <si>
    <t>{titulotipo}</t>
  </si>
  <si>
    <t>{costotipo}</t>
  </si>
  <si>
    <t>{importetipo}</t>
  </si>
  <si>
    <t>{porcentajetipo}</t>
  </si>
  <si>
    <t>Neodata, S.A. de C.V.</t>
  </si>
  <si>
    <t xml:space="preserve">    CATALOGO DE CONCEPTOS Y CANTIDADES DE OBRA PARA EXPRESION DE PRECIOS UNITARIOS Y MONTO TOTAL DE LA PROPUESTA</t>
  </si>
  <si>
    <t>110812-11</t>
  </si>
  <si>
    <t>Pu Mano de Obra</t>
  </si>
  <si>
    <t>Importe Mano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</si>
</sst>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dd/mm/yyyy;@"/>
  </numFmts>
  <fonts count="17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2" fillId="0" borderId="0"/>
  </cellStyleXfs>
  <cellXfs count="204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6" fillId="0" borderId="0" xfId="0" applyFont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0" fillId="0" borderId="16" xfId="0" applyBorder="1"/>
    <xf numFmtId="0" fontId="0" fillId="0" borderId="18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9" xfId="0" applyFill="1" applyBorder="1" applyAlignment="1">
      <alignment vertical="top"/>
    </xf>
    <xf numFmtId="15" fontId="3" fillId="0" borderId="0" xfId="0" applyNumberFormat="1" applyFont="1" applyBorder="1"/>
    <xf numFmtId="0" fontId="6" fillId="3" borderId="20" xfId="0" applyFont="1" applyFill="1" applyBorder="1" applyAlignment="1">
      <alignment horizontal="center" vertical="top"/>
    </xf>
    <xf numFmtId="0" fontId="6" fillId="3" borderId="21" xfId="0" applyFont="1" applyFill="1" applyBorder="1" applyAlignment="1">
      <alignment horizontal="center" vertical="top"/>
    </xf>
    <xf numFmtId="0" fontId="6" fillId="3" borderId="21" xfId="0" applyFont="1" applyFill="1" applyBorder="1" applyAlignment="1">
      <alignment horizontal="center" vertical="top" wrapText="1"/>
    </xf>
    <xf numFmtId="0" fontId="6" fillId="5" borderId="22" xfId="0" applyFont="1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6" fillId="5" borderId="24" xfId="0" applyFont="1" applyFill="1" applyBorder="1" applyAlignment="1">
      <alignment vertical="top" wrapText="1"/>
    </xf>
    <xf numFmtId="0" fontId="2" fillId="2" borderId="25" xfId="0" applyFont="1" applyFill="1" applyBorder="1" applyAlignment="1">
      <alignment vertical="top"/>
    </xf>
    <xf numFmtId="0" fontId="0" fillId="2" borderId="25" xfId="0" applyFill="1" applyBorder="1" applyAlignment="1">
      <alignment vertical="top"/>
    </xf>
    <xf numFmtId="0" fontId="2" fillId="2" borderId="19" xfId="0" applyFont="1" applyFill="1" applyBorder="1" applyAlignment="1">
      <alignment vertical="top"/>
    </xf>
    <xf numFmtId="0" fontId="6" fillId="2" borderId="19" xfId="0" applyFont="1" applyFill="1" applyBorder="1" applyAlignment="1">
      <alignment vertical="top" wrapText="1"/>
    </xf>
    <xf numFmtId="0" fontId="12" fillId="2" borderId="19" xfId="1" applyFill="1" applyBorder="1" applyAlignment="1" applyProtection="1">
      <alignment vertical="top" wrapText="1"/>
    </xf>
    <xf numFmtId="49" fontId="6" fillId="2" borderId="19" xfId="0" applyNumberFormat="1" applyFont="1" applyFill="1" applyBorder="1" applyAlignment="1">
      <alignment vertical="top" wrapText="1"/>
    </xf>
    <xf numFmtId="0" fontId="0" fillId="5" borderId="24" xfId="0" applyFill="1" applyBorder="1" applyAlignment="1">
      <alignment vertical="top"/>
    </xf>
    <xf numFmtId="0" fontId="6" fillId="2" borderId="19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vertical="top" wrapText="1"/>
    </xf>
    <xf numFmtId="0" fontId="6" fillId="2" borderId="24" xfId="0" applyFont="1" applyFill="1" applyBorder="1" applyAlignment="1">
      <alignment vertical="top" wrapText="1"/>
    </xf>
    <xf numFmtId="0" fontId="2" fillId="2" borderId="26" xfId="0" applyFont="1" applyFill="1" applyBorder="1" applyAlignment="1">
      <alignment vertical="top"/>
    </xf>
    <xf numFmtId="0" fontId="0" fillId="2" borderId="26" xfId="0" applyFill="1" applyBorder="1" applyAlignment="1">
      <alignment vertical="top"/>
    </xf>
    <xf numFmtId="0" fontId="6" fillId="5" borderId="27" xfId="0" applyFont="1" applyFill="1" applyBorder="1" applyAlignment="1">
      <alignment vertical="top"/>
    </xf>
    <xf numFmtId="0" fontId="0" fillId="5" borderId="28" xfId="0" applyFill="1" applyBorder="1" applyAlignment="1">
      <alignment vertical="top"/>
    </xf>
    <xf numFmtId="0" fontId="6" fillId="5" borderId="28" xfId="0" applyFont="1" applyFill="1" applyBorder="1" applyAlignment="1">
      <alignment vertical="top" wrapText="1"/>
    </xf>
    <xf numFmtId="0" fontId="2" fillId="2" borderId="22" xfId="0" applyFont="1" applyFill="1" applyBorder="1" applyAlignment="1">
      <alignment vertical="top"/>
    </xf>
    <xf numFmtId="165" fontId="6" fillId="2" borderId="19" xfId="0" applyNumberFormat="1" applyFont="1" applyFill="1" applyBorder="1" applyAlignment="1">
      <alignment vertical="top" wrapText="1"/>
    </xf>
    <xf numFmtId="10" fontId="6" fillId="2" borderId="19" xfId="0" applyNumberFormat="1" applyFont="1" applyFill="1" applyBorder="1" applyAlignment="1">
      <alignment vertical="top" wrapText="1"/>
    </xf>
    <xf numFmtId="49" fontId="3" fillId="0" borderId="0" xfId="0" applyNumberFormat="1" applyFont="1" applyBorder="1"/>
    <xf numFmtId="0" fontId="3" fillId="0" borderId="17" xfId="0" applyFont="1" applyBorder="1" applyAlignment="1">
      <alignment vertical="top"/>
    </xf>
    <xf numFmtId="0" fontId="0" fillId="2" borderId="19" xfId="0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9" fillId="0" borderId="16" xfId="0" applyFont="1" applyBorder="1" applyAlignment="1">
      <alignment horizontal="left" vertical="top"/>
    </xf>
    <xf numFmtId="0" fontId="5" fillId="0" borderId="0" xfId="0" applyFont="1" applyBorder="1" applyAlignment="1">
      <alignment horizontal="right"/>
    </xf>
    <xf numFmtId="0" fontId="3" fillId="6" borderId="0" xfId="0" applyFont="1" applyFill="1"/>
    <xf numFmtId="0" fontId="0" fillId="6" borderId="0" xfId="0" applyFill="1"/>
    <xf numFmtId="0" fontId="3" fillId="6" borderId="16" xfId="0" applyFont="1" applyFill="1" applyBorder="1"/>
    <xf numFmtId="49" fontId="3" fillId="6" borderId="0" xfId="0" applyNumberFormat="1" applyFont="1" applyFill="1" applyBorder="1"/>
    <xf numFmtId="15" fontId="3" fillId="6" borderId="0" xfId="0" applyNumberFormat="1" applyFont="1" applyFill="1" applyBorder="1"/>
    <xf numFmtId="0" fontId="5" fillId="6" borderId="0" xfId="0" applyFont="1" applyFill="1" applyBorder="1" applyAlignment="1">
      <alignment horizontal="right"/>
    </xf>
    <xf numFmtId="0" fontId="3" fillId="6" borderId="17" xfId="0" applyFont="1" applyFill="1" applyBorder="1"/>
    <xf numFmtId="0" fontId="3" fillId="6" borderId="18" xfId="0" applyFont="1" applyFill="1" applyBorder="1"/>
    <xf numFmtId="0" fontId="5" fillId="6" borderId="0" xfId="0" applyFont="1" applyFill="1" applyAlignment="1">
      <alignment horizontal="centerContinuous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0" xfId="0" applyFont="1" applyFill="1" applyBorder="1" applyAlignment="1">
      <alignment horizontal="center" vertical="center"/>
    </xf>
    <xf numFmtId="0" fontId="6" fillId="0" borderId="0" xfId="0" applyFont="1" applyAlignment="1">
      <alignment horizontal="centerContinuous" vertical="top" wrapText="1"/>
    </xf>
    <xf numFmtId="0" fontId="0" fillId="4" borderId="24" xfId="0" applyFill="1" applyBorder="1" applyAlignment="1">
      <alignment vertical="top" wrapText="1"/>
    </xf>
    <xf numFmtId="0" fontId="1" fillId="3" borderId="22" xfId="0" applyFont="1" applyFill="1" applyBorder="1" applyAlignment="1">
      <alignment horizontal="center" vertical="top" wrapText="1"/>
    </xf>
    <xf numFmtId="0" fontId="1" fillId="3" borderId="24" xfId="0" applyFont="1" applyFill="1" applyBorder="1" applyAlignment="1">
      <alignment horizontal="center" vertical="top" wrapText="1"/>
    </xf>
    <xf numFmtId="0" fontId="6" fillId="5" borderId="22" xfId="0" applyFont="1" applyFill="1" applyBorder="1" applyAlignment="1">
      <alignment vertical="top" wrapText="1"/>
    </xf>
    <xf numFmtId="0" fontId="0" fillId="5" borderId="24" xfId="0" applyFill="1" applyBorder="1" applyAlignment="1">
      <alignment vertical="top" wrapText="1"/>
    </xf>
    <xf numFmtId="0" fontId="2" fillId="2" borderId="25" xfId="0" applyFont="1" applyFill="1" applyBorder="1" applyAlignment="1">
      <alignment wrapText="1"/>
    </xf>
    <xf numFmtId="0" fontId="2" fillId="2" borderId="19" xfId="0" applyFont="1" applyFill="1" applyBorder="1" applyAlignment="1">
      <alignment wrapText="1"/>
    </xf>
    <xf numFmtId="0" fontId="0" fillId="0" borderId="0" xfId="0" applyAlignment="1">
      <alignment vertical="top" wrapText="1"/>
    </xf>
    <xf numFmtId="0" fontId="8" fillId="4" borderId="22" xfId="0" applyFont="1" applyFill="1" applyBorder="1" applyAlignment="1">
      <alignment horizontal="left" vertical="top"/>
    </xf>
    <xf numFmtId="0" fontId="6" fillId="2" borderId="24" xfId="0" applyNumberFormat="1" applyFont="1" applyFill="1" applyBorder="1" applyAlignment="1">
      <alignment vertical="top" wrapText="1"/>
    </xf>
    <xf numFmtId="0" fontId="13" fillId="0" borderId="0" xfId="0" applyFont="1" applyAlignment="1">
      <alignment horizontal="left"/>
    </xf>
    <xf numFmtId="0" fontId="1" fillId="2" borderId="19" xfId="0" applyFont="1" applyFill="1" applyBorder="1" applyAlignment="1">
      <alignment vertical="top" wrapText="1"/>
    </xf>
    <xf numFmtId="0" fontId="13" fillId="0" borderId="0" xfId="0" applyFont="1" applyAlignment="1">
      <alignment horizontal="right"/>
    </xf>
    <xf numFmtId="0" fontId="2" fillId="2" borderId="22" xfId="2" applyFont="1" applyFill="1" applyBorder="1" applyAlignment="1">
      <alignment vertical="top"/>
    </xf>
    <xf numFmtId="0" fontId="14" fillId="2" borderId="19" xfId="2" applyFill="1" applyBorder="1" applyAlignment="1">
      <alignment vertical="top"/>
    </xf>
    <xf numFmtId="0" fontId="1" fillId="2" borderId="19" xfId="2" applyFont="1" applyFill="1" applyBorder="1" applyAlignment="1">
      <alignment vertical="top"/>
    </xf>
    <xf numFmtId="0" fontId="14" fillId="2" borderId="22" xfId="2" applyFill="1" applyBorder="1" applyAlignment="1">
      <alignment vertical="top"/>
    </xf>
    <xf numFmtId="0" fontId="2" fillId="2" borderId="19" xfId="2" applyFont="1" applyFill="1" applyBorder="1" applyAlignment="1">
      <alignment vertical="top"/>
    </xf>
    <xf numFmtId="0" fontId="1" fillId="2" borderId="19" xfId="2" applyFont="1" applyFill="1" applyBorder="1" applyAlignment="1">
      <alignment vertical="top" wrapText="1"/>
    </xf>
    <xf numFmtId="166" fontId="3" fillId="0" borderId="0" xfId="0" applyNumberFormat="1" applyFont="1" applyBorder="1" applyAlignment="1">
      <alignment horizontal="center"/>
    </xf>
    <xf numFmtId="166" fontId="6" fillId="2" borderId="19" xfId="0" applyNumberFormat="1" applyFont="1" applyFill="1" applyBorder="1" applyAlignment="1">
      <alignment vertical="top" wrapText="1"/>
    </xf>
    <xf numFmtId="166" fontId="6" fillId="2" borderId="26" xfId="0" applyNumberFormat="1" applyFont="1" applyFill="1" applyBorder="1" applyAlignment="1">
      <alignment vertical="top" wrapText="1"/>
    </xf>
    <xf numFmtId="0" fontId="1" fillId="2" borderId="25" xfId="0" applyFont="1" applyFill="1" applyBorder="1" applyAlignment="1">
      <alignment vertical="top" wrapText="1"/>
    </xf>
    <xf numFmtId="0" fontId="3" fillId="0" borderId="18" xfId="0" applyFont="1" applyBorder="1" applyAlignment="1">
      <alignment horizontal="right"/>
    </xf>
    <xf numFmtId="0" fontId="15" fillId="0" borderId="13" xfId="0" applyFont="1" applyBorder="1" applyAlignment="1">
      <alignment horizontal="centerContinuous"/>
    </xf>
    <xf numFmtId="0" fontId="15" fillId="0" borderId="14" xfId="0" applyFont="1" applyBorder="1" applyAlignment="1">
      <alignment horizontal="centerContinuous"/>
    </xf>
    <xf numFmtId="0" fontId="3" fillId="0" borderId="17" xfId="0" applyFont="1" applyBorder="1" applyAlignment="1">
      <alignment vertical="center"/>
    </xf>
    <xf numFmtId="0" fontId="15" fillId="6" borderId="14" xfId="0" applyFont="1" applyFill="1" applyBorder="1" applyAlignment="1">
      <alignment horizontal="centerContinuous"/>
    </xf>
    <xf numFmtId="0" fontId="5" fillId="0" borderId="15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8" fillId="0" borderId="13" xfId="0" applyFont="1" applyBorder="1" applyAlignment="1">
      <alignment vertical="top" wrapText="1"/>
    </xf>
    <xf numFmtId="0" fontId="3" fillId="0" borderId="0" xfId="0" applyNumberFormat="1" applyFont="1" applyBorder="1" applyAlignment="1">
      <alignment horizontal="justify" vertical="top" wrapText="1"/>
    </xf>
    <xf numFmtId="0" fontId="7" fillId="0" borderId="13" xfId="0" applyFont="1" applyBorder="1" applyAlignment="1">
      <alignment horizontal="center" vertical="center" wrapText="1"/>
    </xf>
    <xf numFmtId="166" fontId="3" fillId="0" borderId="16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15" xfId="0" applyBorder="1"/>
    <xf numFmtId="0" fontId="9" fillId="0" borderId="16" xfId="0" applyFont="1" applyBorder="1" applyAlignment="1">
      <alignment horizontal="left"/>
    </xf>
    <xf numFmtId="166" fontId="3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166" fontId="3" fillId="6" borderId="16" xfId="0" applyNumberFormat="1" applyFont="1" applyFill="1" applyBorder="1" applyAlignment="1">
      <alignment horizontal="left"/>
    </xf>
    <xf numFmtId="166" fontId="3" fillId="6" borderId="0" xfId="0" applyNumberFormat="1" applyFont="1" applyFill="1" applyBorder="1" applyAlignment="1">
      <alignment horizontal="center"/>
    </xf>
    <xf numFmtId="0" fontId="0" fillId="6" borderId="0" xfId="0" applyFill="1" applyBorder="1"/>
    <xf numFmtId="0" fontId="0" fillId="6" borderId="15" xfId="0" applyFill="1" applyBorder="1"/>
    <xf numFmtId="0" fontId="9" fillId="6" borderId="16" xfId="0" applyFont="1" applyFill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10" fontId="0" fillId="0" borderId="0" xfId="0" applyNumberFormat="1" applyFont="1" applyAlignment="1">
      <alignment horizontal="right" vertical="top"/>
    </xf>
    <xf numFmtId="0" fontId="16" fillId="6" borderId="1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 wrapText="1"/>
    </xf>
    <xf numFmtId="0" fontId="0" fillId="6" borderId="0" xfId="0" applyFont="1" applyFill="1"/>
    <xf numFmtId="49" fontId="0" fillId="6" borderId="0" xfId="0" applyNumberFormat="1" applyFont="1" applyFill="1" applyAlignment="1">
      <alignment vertical="top"/>
    </xf>
    <xf numFmtId="0" fontId="0" fillId="6" borderId="0" xfId="0" applyFont="1" applyFill="1" applyAlignment="1">
      <alignment horizontal="justify" vertical="top" wrapText="1"/>
    </xf>
    <xf numFmtId="0" fontId="0" fillId="6" borderId="0" xfId="0" applyFont="1" applyFill="1" applyAlignment="1">
      <alignment vertical="top"/>
    </xf>
    <xf numFmtId="164" fontId="0" fillId="6" borderId="0" xfId="0" applyNumberFormat="1" applyFont="1" applyFill="1" applyAlignment="1">
      <alignment horizontal="right" vertical="top"/>
    </xf>
    <xf numFmtId="165" fontId="0" fillId="6" borderId="0" xfId="0" applyNumberFormat="1" applyFont="1" applyFill="1" applyAlignment="1">
      <alignment horizontal="right" vertical="top"/>
    </xf>
    <xf numFmtId="0" fontId="5" fillId="6" borderId="15" xfId="0" applyFont="1" applyFill="1" applyBorder="1" applyAlignment="1">
      <alignment horizontal="right"/>
    </xf>
    <xf numFmtId="0" fontId="3" fillId="6" borderId="15" xfId="0" applyFont="1" applyFill="1" applyBorder="1" applyAlignment="1">
      <alignment horizontal="right"/>
    </xf>
    <xf numFmtId="0" fontId="5" fillId="6" borderId="29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0" fillId="0" borderId="20" xfId="0" applyFont="1" applyBorder="1"/>
    <xf numFmtId="0" fontId="0" fillId="0" borderId="31" xfId="0" applyFont="1" applyBorder="1"/>
    <xf numFmtId="0" fontId="0" fillId="0" borderId="21" xfId="0" applyFont="1" applyBorder="1"/>
    <xf numFmtId="0" fontId="0" fillId="0" borderId="27" xfId="0" applyFont="1" applyBorder="1"/>
    <xf numFmtId="0" fontId="0" fillId="0" borderId="0" xfId="0" applyFont="1" applyBorder="1" applyAlignment="1">
      <alignment horizontal="right"/>
    </xf>
    <xf numFmtId="165" fontId="16" fillId="0" borderId="0" xfId="0" applyNumberFormat="1" applyFont="1" applyBorder="1" applyAlignment="1">
      <alignment horizontal="right" vertical="top"/>
    </xf>
    <xf numFmtId="165" fontId="16" fillId="0" borderId="28" xfId="0" applyNumberFormat="1" applyFont="1" applyBorder="1" applyAlignment="1">
      <alignment horizontal="right" vertical="top"/>
    </xf>
    <xf numFmtId="0" fontId="0" fillId="0" borderId="27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165" fontId="0" fillId="0" borderId="0" xfId="0" applyNumberFormat="1" applyFont="1" applyBorder="1" applyAlignment="1">
      <alignment horizontal="right" vertical="top"/>
    </xf>
    <xf numFmtId="165" fontId="0" fillId="0" borderId="28" xfId="0" applyNumberFormat="1" applyFont="1" applyBorder="1" applyAlignment="1">
      <alignment horizontal="right" vertical="top"/>
    </xf>
    <xf numFmtId="0" fontId="0" fillId="0" borderId="32" xfId="0" applyFont="1" applyBorder="1" applyAlignment="1">
      <alignment horizontal="left" vertical="top"/>
    </xf>
    <xf numFmtId="0" fontId="0" fillId="0" borderId="33" xfId="0" applyFont="1" applyBorder="1" applyAlignment="1">
      <alignment horizontal="left" vertical="top"/>
    </xf>
    <xf numFmtId="0" fontId="16" fillId="0" borderId="33" xfId="0" applyFont="1" applyBorder="1" applyAlignment="1">
      <alignment horizontal="left" vertical="top"/>
    </xf>
    <xf numFmtId="0" fontId="0" fillId="0" borderId="33" xfId="0" applyFont="1" applyBorder="1" applyAlignment="1">
      <alignment vertical="top"/>
    </xf>
    <xf numFmtId="0" fontId="0" fillId="0" borderId="33" xfId="0" applyFont="1" applyBorder="1"/>
    <xf numFmtId="165" fontId="0" fillId="0" borderId="33" xfId="0" applyNumberFormat="1" applyFont="1" applyBorder="1" applyAlignment="1">
      <alignment horizontal="right" vertical="top"/>
    </xf>
    <xf numFmtId="165" fontId="0" fillId="0" borderId="34" xfId="0" applyNumberFormat="1" applyFont="1" applyBorder="1" applyAlignment="1">
      <alignment horizontal="right" vertical="top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top"/>
    </xf>
    <xf numFmtId="0" fontId="0" fillId="0" borderId="4" xfId="0" applyFont="1" applyBorder="1"/>
    <xf numFmtId="0" fontId="0" fillId="0" borderId="5" xfId="0" applyFont="1" applyBorder="1"/>
    <xf numFmtId="165" fontId="16" fillId="0" borderId="11" xfId="0" applyNumberFormat="1" applyFont="1" applyBorder="1" applyAlignment="1">
      <alignment horizontal="right" vertical="top"/>
    </xf>
    <xf numFmtId="0" fontId="0" fillId="0" borderId="6" xfId="0" applyFont="1" applyBorder="1"/>
    <xf numFmtId="0" fontId="16" fillId="0" borderId="0" xfId="0" applyFont="1" applyBorder="1"/>
    <xf numFmtId="165" fontId="16" fillId="0" borderId="7" xfId="0" applyNumberFormat="1" applyFont="1" applyBorder="1" applyAlignment="1">
      <alignment horizontal="right" vertical="top"/>
    </xf>
    <xf numFmtId="0" fontId="0" fillId="0" borderId="8" xfId="0" applyFont="1" applyBorder="1"/>
    <xf numFmtId="0" fontId="0" fillId="0" borderId="9" xfId="0" applyFont="1" applyBorder="1"/>
    <xf numFmtId="165" fontId="16" fillId="0" borderId="10" xfId="0" applyNumberFormat="1" applyFont="1" applyBorder="1" applyAlignment="1">
      <alignment horizontal="right" vertical="top"/>
    </xf>
    <xf numFmtId="0" fontId="0" fillId="0" borderId="0" xfId="0" applyFont="1" applyAlignment="1">
      <alignment horizontal="right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horizontal="center" vertical="top" wrapText="1"/>
    </xf>
    <xf numFmtId="164" fontId="0" fillId="0" borderId="0" xfId="0" applyNumberFormat="1" applyFont="1" applyAlignment="1">
      <alignment horizontal="right" vertical="top" wrapText="1"/>
    </xf>
    <xf numFmtId="165" fontId="0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16" fillId="0" borderId="35" xfId="0" applyFont="1" applyFill="1" applyBorder="1" applyAlignment="1">
      <alignment horizontal="center" vertical="center"/>
    </xf>
    <xf numFmtId="0" fontId="16" fillId="0" borderId="36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165" fontId="0" fillId="0" borderId="0" xfId="0" applyNumberFormat="1" applyFont="1" applyAlignment="1">
      <alignment horizontal="center" vertical="top"/>
    </xf>
    <xf numFmtId="0" fontId="3" fillId="0" borderId="0" xfId="0" applyNumberFormat="1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/>
    </xf>
    <xf numFmtId="0" fontId="16" fillId="0" borderId="9" xfId="0" applyFont="1" applyBorder="1" applyAlignment="1">
      <alignment horizontal="right"/>
    </xf>
    <xf numFmtId="0" fontId="0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16" fillId="0" borderId="30" xfId="0" applyFont="1" applyFill="1" applyBorder="1" applyAlignment="1">
      <alignment horizontal="center"/>
    </xf>
    <xf numFmtId="0" fontId="16" fillId="0" borderId="37" xfId="0" applyFont="1" applyFill="1" applyBorder="1" applyAlignment="1">
      <alignment horizontal="center"/>
    </xf>
    <xf numFmtId="0" fontId="0" fillId="0" borderId="0" xfId="0" applyFont="1" applyAlignment="1">
      <alignment horizontal="left" vertical="top" wrapText="1"/>
    </xf>
    <xf numFmtId="0" fontId="0" fillId="0" borderId="9" xfId="0" applyFont="1" applyBorder="1" applyAlignment="1">
      <alignment horizontal="center"/>
    </xf>
    <xf numFmtId="0" fontId="16" fillId="0" borderId="5" xfId="0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0" fontId="0" fillId="0" borderId="13" xfId="0" applyFont="1" applyBorder="1" applyAlignment="1">
      <alignment horizontal="center"/>
    </xf>
    <xf numFmtId="0" fontId="3" fillId="0" borderId="0" xfId="0" applyNumberFormat="1" applyFont="1" applyBorder="1" applyAlignment="1">
      <alignment horizontal="left" vertical="top" wrapText="1"/>
    </xf>
    <xf numFmtId="0" fontId="16" fillId="0" borderId="30" xfId="0" applyFont="1" applyFill="1" applyBorder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165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center"/>
    </xf>
    <xf numFmtId="0" fontId="5" fillId="0" borderId="0" xfId="0" applyFont="1" applyBorder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6" borderId="0" xfId="0" applyFont="1" applyFill="1" applyBorder="1" applyAlignment="1">
      <alignment horizontal="justify" vertical="top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3" fillId="6" borderId="0" xfId="0" applyNumberFormat="1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horizontal="left" vertical="top" wrapText="1"/>
    </xf>
  </cellXfs>
  <cellStyles count="4">
    <cellStyle name="Hipervínculo" xfId="1" builtinId="8"/>
    <cellStyle name="Normal" xfId="0" builtinId="0" customBuiltin="1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161925</xdr:colOff>
      <xdr:row>1</xdr:row>
      <xdr:rowOff>38100</xdr:rowOff>
    </xdr:from>
    <xdr:to>
      <xdr:col>5</xdr:col>
      <xdr:colOff>634603</xdr:colOff>
      <xdr:row>4</xdr:row>
      <xdr:rowOff>88270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5642B631-FD88-4F03-862A-4C784BC8E2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43450" y="200025"/>
          <a:ext cx="472678" cy="49784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1</xdr:row>
      <xdr:rowOff>38100</xdr:rowOff>
    </xdr:from>
    <xdr:to>
      <xdr:col>6</xdr:col>
      <xdr:colOff>482203</xdr:colOff>
      <xdr:row>4</xdr:row>
      <xdr:rowOff>88270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B29DE675-AA09-4B88-86EF-6B95E1A255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38700" y="190500"/>
          <a:ext cx="472678" cy="497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38100</xdr:rowOff>
    </xdr:from>
    <xdr:to>
      <xdr:col>6</xdr:col>
      <xdr:colOff>520303</xdr:colOff>
      <xdr:row>4</xdr:row>
      <xdr:rowOff>88270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62D090F6-C35F-45F0-8E7C-43E7F292C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53050" y="190500"/>
          <a:ext cx="472678" cy="4978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323850</xdr:colOff>
      <xdr:row>1</xdr:row>
      <xdr:rowOff>28575</xdr:rowOff>
    </xdr:from>
    <xdr:to>
      <xdr:col>7</xdr:col>
      <xdr:colOff>796528</xdr:colOff>
      <xdr:row>4</xdr:row>
      <xdr:rowOff>78745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94956C94-8DF7-4220-88CB-E013F3023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58100" y="190500"/>
          <a:ext cx="472678" cy="4978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133350</xdr:colOff>
      <xdr:row>1</xdr:row>
      <xdr:rowOff>28575</xdr:rowOff>
    </xdr:from>
    <xdr:to>
      <xdr:col>7</xdr:col>
      <xdr:colOff>606028</xdr:colOff>
      <xdr:row>4</xdr:row>
      <xdr:rowOff>78745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1751CE8C-771A-48D6-A541-C37291854A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7400" y="180975"/>
          <a:ext cx="472678" cy="49784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38101</xdr:colOff>
      <xdr:row>12</xdr:row>
      <xdr:rowOff>114300</xdr:rowOff>
    </xdr:from>
    <xdr:to>
      <xdr:col>9</xdr:col>
      <xdr:colOff>24296</xdr:colOff>
      <xdr:row>17</xdr:row>
      <xdr:rowOff>95250</xdr:rowOff>
    </xdr:to>
    <xdr:pic>
      <xdr:nvPicPr>
        <xdr:cNvPr id="4" name="ImagenConcepto" descr="LogoNeodata.JPG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33140" b="39568"/>
        <a:stretch/>
      </xdr:blipFill>
      <xdr:spPr>
        <a:xfrm>
          <a:off x="6210301" y="1876425"/>
          <a:ext cx="643420" cy="561975"/>
        </a:xfrm>
        <a:prstGeom prst="rect">
          <a:avLst/>
        </a:prstGeom>
      </xdr:spPr>
    </xdr:pic>
    <xdr:clientData/>
  </xdr:twoCellAnchor>
  <xdr:twoCellAnchor editAs="oneCell">
    <xdr:from>
      <xdr:col>8</xdr:col>
      <xdr:colOff>76200</xdr:colOff>
      <xdr:row>1</xdr:row>
      <xdr:rowOff>38100</xdr:rowOff>
    </xdr:from>
    <xdr:to>
      <xdr:col>8</xdr:col>
      <xdr:colOff>548878</xdr:colOff>
      <xdr:row>4</xdr:row>
      <xdr:rowOff>88270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86981E1B-1D64-4D02-9A95-F676ABFAA4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00725" y="200025"/>
          <a:ext cx="472678" cy="4978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76200</xdr:colOff>
      <xdr:row>1</xdr:row>
      <xdr:rowOff>38100</xdr:rowOff>
    </xdr:from>
    <xdr:to>
      <xdr:col>8</xdr:col>
      <xdr:colOff>548878</xdr:colOff>
      <xdr:row>4</xdr:row>
      <xdr:rowOff>88270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CD241E59-8241-412A-84FE-DBB28FD135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239000" y="190500"/>
          <a:ext cx="472678" cy="4978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57151</xdr:colOff>
      <xdr:row>12</xdr:row>
      <xdr:rowOff>95249</xdr:rowOff>
    </xdr:from>
    <xdr:to>
      <xdr:col>9</xdr:col>
      <xdr:colOff>636475</xdr:colOff>
      <xdr:row>16</xdr:row>
      <xdr:rowOff>9525</xdr:rowOff>
    </xdr:to>
    <xdr:pic>
      <xdr:nvPicPr>
        <xdr:cNvPr id="3" name="ImagenConcepto" descr="LogoNeodata.JP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25001" b="32691"/>
        <a:stretch/>
      </xdr:blipFill>
      <xdr:spPr>
        <a:xfrm>
          <a:off x="8210551" y="1971674"/>
          <a:ext cx="579324" cy="523876"/>
        </a:xfrm>
        <a:prstGeom prst="rect">
          <a:avLst/>
        </a:prstGeom>
      </xdr:spPr>
    </xdr:pic>
    <xdr:clientData/>
  </xdr:twoCellAnchor>
  <xdr:twoCellAnchor editAs="oneCell">
    <xdr:from>
      <xdr:col>9</xdr:col>
      <xdr:colOff>142875</xdr:colOff>
      <xdr:row>1</xdr:row>
      <xdr:rowOff>38100</xdr:rowOff>
    </xdr:from>
    <xdr:to>
      <xdr:col>9</xdr:col>
      <xdr:colOff>615553</xdr:colOff>
      <xdr:row>4</xdr:row>
      <xdr:rowOff>88270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837E9AE1-3639-4FAE-9755-25CB3A8CBA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53325" y="190500"/>
          <a:ext cx="472678" cy="4978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200025</xdr:colOff>
      <xdr:row>1</xdr:row>
      <xdr:rowOff>38100</xdr:rowOff>
    </xdr:from>
    <xdr:to>
      <xdr:col>4</xdr:col>
      <xdr:colOff>672703</xdr:colOff>
      <xdr:row>4</xdr:row>
      <xdr:rowOff>88270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F8FEB92A-F128-4BEB-917B-2A1B78259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95750" y="190500"/>
          <a:ext cx="472678" cy="49784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104775</xdr:colOff>
      <xdr:row>1</xdr:row>
      <xdr:rowOff>38100</xdr:rowOff>
    </xdr:from>
    <xdr:to>
      <xdr:col>5</xdr:col>
      <xdr:colOff>577453</xdr:colOff>
      <xdr:row>4</xdr:row>
      <xdr:rowOff>88270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F1DBCAF4-8CEC-4F96-9712-F7309CB6A2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67225" y="200025"/>
          <a:ext cx="472678" cy="4978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71" t="s">
        <v>230</v>
      </c>
      <c r="C1" s="69" t="s">
        <v>261</v>
      </c>
    </row>
    <row r="2" spans="1:3" ht="12.75" customHeight="1" x14ac:dyDescent="0.2">
      <c r="A2" s="5" t="s">
        <v>0</v>
      </c>
      <c r="B2" s="5"/>
      <c r="C2" s="12"/>
    </row>
    <row r="3" spans="1:3" ht="12.75" customHeight="1" x14ac:dyDescent="0.15">
      <c r="A3" s="13"/>
      <c r="B3" s="13"/>
      <c r="C3" s="13"/>
    </row>
    <row r="4" spans="1:3" ht="12.75" customHeight="1" x14ac:dyDescent="0.15">
      <c r="A4" s="16" t="s">
        <v>58</v>
      </c>
      <c r="B4" s="17" t="s">
        <v>2</v>
      </c>
      <c r="C4" s="18" t="s">
        <v>59</v>
      </c>
    </row>
    <row r="5" spans="1:3" ht="12.75" customHeight="1" x14ac:dyDescent="0.15">
      <c r="A5" s="19" t="s">
        <v>3</v>
      </c>
      <c r="B5" s="20"/>
      <c r="C5" s="21"/>
    </row>
    <row r="6" spans="1:3" ht="12.75" customHeight="1" x14ac:dyDescent="0.15">
      <c r="A6" s="22" t="s">
        <v>60</v>
      </c>
      <c r="B6" s="23" t="s">
        <v>4</v>
      </c>
      <c r="C6" s="81" t="s">
        <v>259</v>
      </c>
    </row>
    <row r="7" spans="1:3" ht="12.75" customHeight="1" x14ac:dyDescent="0.15">
      <c r="A7" s="24" t="s">
        <v>61</v>
      </c>
      <c r="B7" s="14" t="s">
        <v>5</v>
      </c>
      <c r="C7" s="25" t="s">
        <v>62</v>
      </c>
    </row>
    <row r="8" spans="1:3" ht="12.75" customHeight="1" x14ac:dyDescent="0.15">
      <c r="A8" s="24" t="s">
        <v>63</v>
      </c>
      <c r="B8" s="14" t="s">
        <v>6</v>
      </c>
      <c r="C8" s="25" t="s">
        <v>64</v>
      </c>
    </row>
    <row r="9" spans="1:3" ht="12.75" customHeight="1" x14ac:dyDescent="0.15">
      <c r="A9" s="24" t="s">
        <v>65</v>
      </c>
      <c r="B9" s="14" t="s">
        <v>7</v>
      </c>
      <c r="C9" s="25" t="s">
        <v>66</v>
      </c>
    </row>
    <row r="10" spans="1:3" ht="12.75" customHeight="1" x14ac:dyDescent="0.15">
      <c r="A10" s="14" t="s">
        <v>67</v>
      </c>
      <c r="B10" s="24" t="s">
        <v>68</v>
      </c>
      <c r="C10" s="25" t="s">
        <v>69</v>
      </c>
    </row>
    <row r="11" spans="1:3" ht="12.75" customHeight="1" x14ac:dyDescent="0.15">
      <c r="A11" s="14" t="s">
        <v>70</v>
      </c>
      <c r="B11" s="14" t="s">
        <v>8</v>
      </c>
      <c r="C11" s="25" t="s">
        <v>71</v>
      </c>
    </row>
    <row r="12" spans="1:3" ht="12.75" customHeight="1" x14ac:dyDescent="0.15">
      <c r="A12" s="14" t="s">
        <v>72</v>
      </c>
      <c r="B12" s="14" t="s">
        <v>9</v>
      </c>
      <c r="C12" s="25" t="s">
        <v>73</v>
      </c>
    </row>
    <row r="13" spans="1:3" ht="12.75" customHeight="1" x14ac:dyDescent="0.15">
      <c r="A13" s="14" t="s">
        <v>74</v>
      </c>
      <c r="B13" s="14" t="s">
        <v>10</v>
      </c>
      <c r="C13" s="26" t="s">
        <v>75</v>
      </c>
    </row>
    <row r="14" spans="1:3" ht="12.75" customHeight="1" x14ac:dyDescent="0.15">
      <c r="A14" s="24" t="s">
        <v>76</v>
      </c>
      <c r="B14" s="14" t="s">
        <v>11</v>
      </c>
      <c r="C14" s="27">
        <v>1234567</v>
      </c>
    </row>
    <row r="15" spans="1:3" ht="12.75" customHeight="1" x14ac:dyDescent="0.15">
      <c r="A15" s="24" t="s">
        <v>77</v>
      </c>
      <c r="B15" s="14" t="s">
        <v>12</v>
      </c>
      <c r="C15" s="27">
        <v>12345678</v>
      </c>
    </row>
    <row r="16" spans="1:3" ht="12.75" customHeight="1" x14ac:dyDescent="0.15">
      <c r="A16" s="24" t="s">
        <v>78</v>
      </c>
      <c r="B16" s="14" t="s">
        <v>13</v>
      </c>
      <c r="C16" s="27">
        <v>123456789</v>
      </c>
    </row>
    <row r="17" spans="1:3" ht="12.75" customHeight="1" x14ac:dyDescent="0.15">
      <c r="A17" s="24" t="s">
        <v>79</v>
      </c>
      <c r="B17" s="14" t="s">
        <v>14</v>
      </c>
      <c r="C17" s="25" t="s">
        <v>114</v>
      </c>
    </row>
    <row r="18" spans="1:3" ht="12.75" customHeight="1" x14ac:dyDescent="0.15">
      <c r="A18" s="24" t="s">
        <v>80</v>
      </c>
      <c r="B18" s="14" t="s">
        <v>15</v>
      </c>
      <c r="C18" s="25" t="s">
        <v>113</v>
      </c>
    </row>
    <row r="19" spans="1:3" ht="12.75" customHeight="1" x14ac:dyDescent="0.15">
      <c r="A19" s="19" t="s">
        <v>81</v>
      </c>
      <c r="B19" s="28"/>
      <c r="C19" s="21"/>
    </row>
    <row r="20" spans="1:3" ht="63.75" x14ac:dyDescent="0.15">
      <c r="A20" s="24" t="s">
        <v>82</v>
      </c>
      <c r="B20" s="24" t="s">
        <v>83</v>
      </c>
      <c r="C20" s="29" t="s">
        <v>84</v>
      </c>
    </row>
    <row r="21" spans="1:3" ht="12.75" customHeight="1" x14ac:dyDescent="0.15">
      <c r="A21" s="14" t="s">
        <v>85</v>
      </c>
      <c r="B21" s="14" t="s">
        <v>86</v>
      </c>
      <c r="C21" s="25" t="s">
        <v>87</v>
      </c>
    </row>
    <row r="22" spans="1:3" ht="12.75" customHeight="1" x14ac:dyDescent="0.15">
      <c r="A22" s="14" t="s">
        <v>88</v>
      </c>
      <c r="B22" s="14" t="s">
        <v>89</v>
      </c>
      <c r="C22" s="25" t="s">
        <v>90</v>
      </c>
    </row>
    <row r="23" spans="1:3" ht="12.75" customHeight="1" x14ac:dyDescent="0.15">
      <c r="A23" s="14" t="s">
        <v>152</v>
      </c>
      <c r="B23" s="14" t="s">
        <v>172</v>
      </c>
      <c r="C23" s="25" t="s">
        <v>172</v>
      </c>
    </row>
    <row r="24" spans="1:3" ht="12.75" customHeight="1" x14ac:dyDescent="0.15">
      <c r="A24" s="14" t="s">
        <v>154</v>
      </c>
      <c r="B24" s="14" t="s">
        <v>166</v>
      </c>
      <c r="C24" s="25" t="s">
        <v>166</v>
      </c>
    </row>
    <row r="25" spans="1:3" ht="12.75" customHeight="1" x14ac:dyDescent="0.15">
      <c r="A25" s="14" t="s">
        <v>153</v>
      </c>
      <c r="B25" s="14" t="s">
        <v>167</v>
      </c>
      <c r="C25" s="25" t="s">
        <v>167</v>
      </c>
    </row>
    <row r="26" spans="1:3" ht="12.75" customHeight="1" x14ac:dyDescent="0.15">
      <c r="A26" s="14" t="s">
        <v>155</v>
      </c>
      <c r="B26" s="14" t="s">
        <v>168</v>
      </c>
      <c r="C26" s="25" t="s">
        <v>168</v>
      </c>
    </row>
    <row r="27" spans="1:3" ht="12.75" customHeight="1" x14ac:dyDescent="0.15">
      <c r="A27" s="14" t="s">
        <v>156</v>
      </c>
      <c r="B27" s="14" t="s">
        <v>169</v>
      </c>
      <c r="C27" s="25" t="s">
        <v>169</v>
      </c>
    </row>
    <row r="28" spans="1:3" ht="12.75" customHeight="1" x14ac:dyDescent="0.15">
      <c r="A28" s="14" t="s">
        <v>157</v>
      </c>
      <c r="B28" s="14" t="s">
        <v>170</v>
      </c>
      <c r="C28" s="25" t="s">
        <v>170</v>
      </c>
    </row>
    <row r="29" spans="1:3" ht="12.75" customHeight="1" x14ac:dyDescent="0.15">
      <c r="A29" s="14" t="s">
        <v>173</v>
      </c>
      <c r="B29" s="14" t="s">
        <v>171</v>
      </c>
      <c r="C29" s="25" t="s">
        <v>171</v>
      </c>
    </row>
    <row r="30" spans="1:3" ht="12.75" customHeight="1" x14ac:dyDescent="0.15">
      <c r="A30" s="72" t="s">
        <v>234</v>
      </c>
      <c r="B30" s="73" t="s">
        <v>235</v>
      </c>
      <c r="C30" s="74" t="s">
        <v>235</v>
      </c>
    </row>
    <row r="31" spans="1:3" ht="12.75" customHeight="1" x14ac:dyDescent="0.15">
      <c r="A31" s="75" t="s">
        <v>236</v>
      </c>
      <c r="B31" s="73" t="s">
        <v>237</v>
      </c>
      <c r="C31" s="74" t="s">
        <v>237</v>
      </c>
    </row>
    <row r="32" spans="1:3" ht="12.75" customHeight="1" x14ac:dyDescent="0.15">
      <c r="A32" s="72" t="s">
        <v>238</v>
      </c>
      <c r="B32" s="73" t="s">
        <v>239</v>
      </c>
      <c r="C32" s="74" t="s">
        <v>239</v>
      </c>
    </row>
    <row r="33" spans="1:3" ht="12.75" customHeight="1" x14ac:dyDescent="0.15">
      <c r="A33" s="19" t="s">
        <v>16</v>
      </c>
      <c r="B33" s="28"/>
      <c r="C33" s="21"/>
    </row>
    <row r="34" spans="1:3" ht="12.75" customHeight="1" x14ac:dyDescent="0.15">
      <c r="A34" s="24" t="s">
        <v>91</v>
      </c>
      <c r="B34" s="14" t="s">
        <v>17</v>
      </c>
      <c r="C34" s="79">
        <v>40017</v>
      </c>
    </row>
    <row r="35" spans="1:3" ht="12.75" customHeight="1" x14ac:dyDescent="0.15">
      <c r="A35" s="24" t="s">
        <v>92</v>
      </c>
      <c r="B35" s="14" t="s">
        <v>18</v>
      </c>
      <c r="C35" s="27" t="s">
        <v>93</v>
      </c>
    </row>
    <row r="36" spans="1:3" ht="12.75" customHeight="1" x14ac:dyDescent="0.15">
      <c r="A36" s="24" t="s">
        <v>181</v>
      </c>
      <c r="B36" s="24" t="s">
        <v>94</v>
      </c>
      <c r="C36" s="25" t="s">
        <v>95</v>
      </c>
    </row>
    <row r="37" spans="1:3" ht="12.75" customHeight="1" x14ac:dyDescent="0.15">
      <c r="A37" s="19" t="s">
        <v>19</v>
      </c>
      <c r="B37" s="28"/>
      <c r="C37" s="30"/>
    </row>
    <row r="38" spans="1:3" ht="12.75" x14ac:dyDescent="0.15">
      <c r="A38" s="24" t="s">
        <v>231</v>
      </c>
      <c r="B38" s="14" t="s">
        <v>232</v>
      </c>
      <c r="C38" s="70" t="s">
        <v>233</v>
      </c>
    </row>
    <row r="39" spans="1:3" ht="153" x14ac:dyDescent="0.15">
      <c r="A39" s="24" t="s">
        <v>96</v>
      </c>
      <c r="B39" s="14" t="s">
        <v>20</v>
      </c>
      <c r="C39" s="68" t="s">
        <v>228</v>
      </c>
    </row>
    <row r="40" spans="1:3" ht="12.75" customHeight="1" x14ac:dyDescent="0.15">
      <c r="A40" s="24" t="s">
        <v>158</v>
      </c>
      <c r="B40" s="14" t="s">
        <v>21</v>
      </c>
      <c r="C40" s="25" t="s">
        <v>97</v>
      </c>
    </row>
    <row r="41" spans="1:3" ht="12.75" customHeight="1" x14ac:dyDescent="0.15">
      <c r="A41" s="24" t="s">
        <v>159</v>
      </c>
      <c r="B41" s="14" t="s">
        <v>164</v>
      </c>
      <c r="C41" s="25" t="s">
        <v>164</v>
      </c>
    </row>
    <row r="42" spans="1:3" ht="12.75" customHeight="1" x14ac:dyDescent="0.15">
      <c r="A42" s="24" t="s">
        <v>98</v>
      </c>
      <c r="B42" s="14" t="s">
        <v>22</v>
      </c>
      <c r="C42" s="25" t="s">
        <v>66</v>
      </c>
    </row>
    <row r="43" spans="1:3" ht="12.75" customHeight="1" x14ac:dyDescent="0.15">
      <c r="A43" s="24" t="s">
        <v>99</v>
      </c>
      <c r="B43" s="24" t="s">
        <v>100</v>
      </c>
      <c r="C43" s="25" t="s">
        <v>69</v>
      </c>
    </row>
    <row r="44" spans="1:3" ht="12.75" customHeight="1" x14ac:dyDescent="0.15">
      <c r="A44" s="24" t="s">
        <v>160</v>
      </c>
      <c r="B44" s="24" t="s">
        <v>165</v>
      </c>
      <c r="C44" s="25" t="s">
        <v>165</v>
      </c>
    </row>
    <row r="45" spans="1:3" ht="12.75" customHeight="1" x14ac:dyDescent="0.15">
      <c r="A45" s="24" t="s">
        <v>161</v>
      </c>
      <c r="B45" s="24" t="s">
        <v>174</v>
      </c>
      <c r="C45" s="25" t="s">
        <v>174</v>
      </c>
    </row>
    <row r="46" spans="1:3" ht="12.75" customHeight="1" x14ac:dyDescent="0.15">
      <c r="A46" s="24" t="s">
        <v>162</v>
      </c>
      <c r="B46" s="24" t="s">
        <v>175</v>
      </c>
      <c r="C46" s="25" t="s">
        <v>175</v>
      </c>
    </row>
    <row r="47" spans="1:3" ht="12.75" customHeight="1" x14ac:dyDescent="0.15">
      <c r="A47" s="24" t="s">
        <v>163</v>
      </c>
      <c r="B47" s="24" t="s">
        <v>176</v>
      </c>
      <c r="C47" s="25" t="s">
        <v>176</v>
      </c>
    </row>
    <row r="48" spans="1:3" ht="12.75" customHeight="1" x14ac:dyDescent="0.15">
      <c r="A48" s="24" t="s">
        <v>187</v>
      </c>
      <c r="B48" s="24" t="s">
        <v>188</v>
      </c>
      <c r="C48" s="25" t="s">
        <v>189</v>
      </c>
    </row>
    <row r="49" spans="1:3" ht="12.75" customHeight="1" x14ac:dyDescent="0.15">
      <c r="A49" s="76" t="s">
        <v>240</v>
      </c>
      <c r="B49" s="76" t="s">
        <v>241</v>
      </c>
      <c r="C49" s="77" t="s">
        <v>242</v>
      </c>
    </row>
    <row r="50" spans="1:3" ht="12.75" customHeight="1" x14ac:dyDescent="0.15">
      <c r="A50" s="76" t="s">
        <v>243</v>
      </c>
      <c r="B50" s="76" t="s">
        <v>244</v>
      </c>
      <c r="C50" s="77" t="s">
        <v>245</v>
      </c>
    </row>
    <row r="51" spans="1:3" ht="12.75" customHeight="1" x14ac:dyDescent="0.15">
      <c r="A51" s="76" t="s">
        <v>246</v>
      </c>
      <c r="B51" s="76" t="s">
        <v>247</v>
      </c>
      <c r="C51" s="77" t="s">
        <v>248</v>
      </c>
    </row>
    <row r="52" spans="1:3" ht="12.75" customHeight="1" x14ac:dyDescent="0.15">
      <c r="A52" s="76" t="s">
        <v>249</v>
      </c>
      <c r="B52" s="76" t="s">
        <v>250</v>
      </c>
      <c r="C52" s="77">
        <v>52783850</v>
      </c>
    </row>
    <row r="53" spans="1:3" ht="12.75" customHeight="1" x14ac:dyDescent="0.15">
      <c r="A53" s="76" t="s">
        <v>251</v>
      </c>
      <c r="B53" s="76" t="s">
        <v>252</v>
      </c>
      <c r="C53" s="26" t="s">
        <v>253</v>
      </c>
    </row>
    <row r="54" spans="1:3" ht="12.75" customHeight="1" x14ac:dyDescent="0.15">
      <c r="A54" s="24" t="s">
        <v>101</v>
      </c>
      <c r="B54" s="14" t="s">
        <v>128</v>
      </c>
      <c r="C54" s="79">
        <v>40026</v>
      </c>
    </row>
    <row r="55" spans="1:3" ht="12.75" customHeight="1" x14ac:dyDescent="0.15">
      <c r="A55" s="32" t="s">
        <v>102</v>
      </c>
      <c r="B55" s="33" t="s">
        <v>129</v>
      </c>
      <c r="C55" s="80">
        <v>40178</v>
      </c>
    </row>
    <row r="56" spans="1:3" ht="12.75" customHeight="1" x14ac:dyDescent="0.15">
      <c r="A56" s="24" t="s">
        <v>190</v>
      </c>
      <c r="B56" s="14" t="s">
        <v>191</v>
      </c>
      <c r="C56" s="38">
        <v>100000</v>
      </c>
    </row>
    <row r="57" spans="1:3" ht="12.75" customHeight="1" x14ac:dyDescent="0.15">
      <c r="A57" s="24" t="s">
        <v>194</v>
      </c>
      <c r="B57" s="14" t="s">
        <v>195</v>
      </c>
      <c r="C57" s="38">
        <v>7722</v>
      </c>
    </row>
    <row r="58" spans="1:3" ht="12.75" customHeight="1" x14ac:dyDescent="0.15">
      <c r="A58" s="24" t="s">
        <v>193</v>
      </c>
      <c r="B58" s="14" t="s">
        <v>192</v>
      </c>
      <c r="C58" s="39">
        <v>0.15</v>
      </c>
    </row>
    <row r="59" spans="1:3" ht="12.75" customHeight="1" x14ac:dyDescent="0.15">
      <c r="A59" s="19" t="s">
        <v>23</v>
      </c>
      <c r="B59" s="28"/>
      <c r="C59" s="21"/>
    </row>
    <row r="60" spans="1:3" ht="12.75" customHeight="1" x14ac:dyDescent="0.15">
      <c r="A60" s="14" t="s">
        <v>183</v>
      </c>
      <c r="B60" s="14" t="s">
        <v>184</v>
      </c>
      <c r="C60" s="25">
        <v>153</v>
      </c>
    </row>
    <row r="61" spans="1:3" ht="12.75" customHeight="1" x14ac:dyDescent="0.15">
      <c r="A61" s="14" t="s">
        <v>186</v>
      </c>
      <c r="B61" s="14" t="s">
        <v>185</v>
      </c>
      <c r="C61" s="25">
        <v>133</v>
      </c>
    </row>
    <row r="62" spans="1:3" ht="12.75" customHeight="1" x14ac:dyDescent="0.15">
      <c r="A62" s="24" t="s">
        <v>177</v>
      </c>
      <c r="B62" s="24" t="s">
        <v>103</v>
      </c>
      <c r="C62" s="25">
        <v>2</v>
      </c>
    </row>
    <row r="63" spans="1:3" ht="12.75" customHeight="1" x14ac:dyDescent="0.15">
      <c r="A63" s="24" t="s">
        <v>178</v>
      </c>
      <c r="B63" s="24" t="s">
        <v>130</v>
      </c>
      <c r="C63" s="25" t="s">
        <v>104</v>
      </c>
    </row>
    <row r="64" spans="1:3" ht="12.75" customHeight="1" x14ac:dyDescent="0.15">
      <c r="A64" s="24" t="s">
        <v>179</v>
      </c>
      <c r="B64" s="24" t="s">
        <v>132</v>
      </c>
      <c r="C64" s="25" t="s">
        <v>105</v>
      </c>
    </row>
    <row r="65" spans="1:3" ht="12.75" customHeight="1" x14ac:dyDescent="0.15">
      <c r="A65" s="24" t="s">
        <v>182</v>
      </c>
      <c r="B65" s="24" t="s">
        <v>131</v>
      </c>
      <c r="C65" s="25" t="s">
        <v>106</v>
      </c>
    </row>
    <row r="66" spans="1:3" ht="12.75" customHeight="1" x14ac:dyDescent="0.15">
      <c r="A66" s="24" t="s">
        <v>180</v>
      </c>
      <c r="B66" s="24" t="s">
        <v>133</v>
      </c>
      <c r="C66" s="25" t="s">
        <v>107</v>
      </c>
    </row>
    <row r="67" spans="1:3" ht="12.75" customHeight="1" x14ac:dyDescent="0.15">
      <c r="A67" s="34" t="s">
        <v>24</v>
      </c>
      <c r="B67" s="35"/>
      <c r="C67" s="36"/>
    </row>
    <row r="68" spans="1:3" ht="12.75" customHeight="1" x14ac:dyDescent="0.15">
      <c r="A68" s="24" t="s">
        <v>108</v>
      </c>
      <c r="B68" s="14" t="s">
        <v>25</v>
      </c>
      <c r="C68" s="25" t="s">
        <v>109</v>
      </c>
    </row>
    <row r="69" spans="1:3" ht="12.75" customHeight="1" x14ac:dyDescent="0.15">
      <c r="A69" s="24" t="s">
        <v>110</v>
      </c>
      <c r="B69" s="14" t="s">
        <v>26</v>
      </c>
      <c r="C69" s="79">
        <v>39995</v>
      </c>
    </row>
    <row r="70" spans="1:3" ht="12.75" customHeight="1" x14ac:dyDescent="0.15">
      <c r="A70" s="37" t="s">
        <v>111</v>
      </c>
      <c r="B70" s="14" t="s">
        <v>27</v>
      </c>
      <c r="C70" s="31" t="s">
        <v>112</v>
      </c>
    </row>
  </sheetData>
  <hyperlinks>
    <hyperlink ref="C13" r:id="rId1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5"/>
  <sheetViews>
    <sheetView showZeros="0" zoomScaleNormal="100" workbookViewId="0">
      <selection activeCell="B6" sqref="B6:C9"/>
    </sheetView>
  </sheetViews>
  <sheetFormatPr baseColWidth="10" defaultColWidth="9.3984375" defaultRowHeight="9" x14ac:dyDescent="0.15"/>
  <cols>
    <col min="1" max="1" width="16" style="47" customWidth="1"/>
    <col min="2" max="2" width="74.19921875" style="47" customWidth="1"/>
    <col min="3" max="3" width="12" style="47" customWidth="1"/>
    <col min="4" max="4" width="14.19921875" style="47" customWidth="1"/>
    <col min="5" max="5" width="18" style="47" customWidth="1"/>
    <col min="6" max="16384" width="9.3984375" style="47"/>
  </cols>
  <sheetData>
    <row r="1" spans="1:6" ht="12" thickBot="1" x14ac:dyDescent="0.25">
      <c r="A1" s="46" t="s">
        <v>40</v>
      </c>
      <c r="B1" s="46"/>
      <c r="C1" s="46"/>
      <c r="D1" s="46"/>
      <c r="E1" s="46"/>
    </row>
    <row r="2" spans="1:6" ht="12.75" customHeight="1" thickTop="1" x14ac:dyDescent="0.2">
      <c r="A2" s="200" t="str">
        <f>razonsocial</f>
        <v>Neodata, S.A. de C.V.</v>
      </c>
      <c r="B2" s="201"/>
      <c r="C2" s="201"/>
      <c r="D2" s="201"/>
      <c r="E2" s="86"/>
    </row>
    <row r="3" spans="1:6" ht="11.25" x14ac:dyDescent="0.2">
      <c r="A3" s="125" t="s">
        <v>115</v>
      </c>
      <c r="B3" s="202" t="str">
        <f>nombrecliente</f>
        <v>Sistema de Comunicaciones y Transportes, Sistema de Transporte Colectivo Metro, Administración General de Recursos, Línea 12 (Línea Dorada)</v>
      </c>
      <c r="C3" s="202"/>
      <c r="D3" s="202"/>
      <c r="E3" s="48"/>
    </row>
    <row r="4" spans="1:6" ht="11.25" x14ac:dyDescent="0.2">
      <c r="A4" s="126"/>
      <c r="B4" s="202"/>
      <c r="C4" s="202"/>
      <c r="D4" s="202"/>
      <c r="E4" s="48"/>
    </row>
    <row r="5" spans="1:6" ht="11.25" x14ac:dyDescent="0.2">
      <c r="A5" s="125" t="s">
        <v>117</v>
      </c>
      <c r="B5" s="49" t="str">
        <f>numerodeconcurso</f>
        <v>2009/0257-0001</v>
      </c>
      <c r="C5" s="51" t="s">
        <v>41</v>
      </c>
      <c r="D5" s="100">
        <f>fechadeconcurso</f>
        <v>40017</v>
      </c>
      <c r="E5" s="101"/>
      <c r="F5" s="102"/>
    </row>
    <row r="6" spans="1:6" ht="11.25" x14ac:dyDescent="0.2">
      <c r="A6" s="125" t="s">
        <v>116</v>
      </c>
      <c r="B6" s="19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9"/>
      <c r="D6" s="51" t="s">
        <v>123</v>
      </c>
      <c r="E6" s="103" t="str">
        <f>plazocalculado&amp;" días"</f>
        <v>153 días</v>
      </c>
    </row>
    <row r="7" spans="1:6" ht="11.25" x14ac:dyDescent="0.2">
      <c r="A7" s="126"/>
      <c r="B7" s="199"/>
      <c r="C7" s="199"/>
      <c r="D7" s="51" t="s">
        <v>124</v>
      </c>
      <c r="E7" s="99">
        <f>fechainicio</f>
        <v>40026</v>
      </c>
    </row>
    <row r="8" spans="1:6" ht="11.25" x14ac:dyDescent="0.2">
      <c r="A8" s="126"/>
      <c r="B8" s="199"/>
      <c r="C8" s="199"/>
      <c r="D8" s="51"/>
      <c r="E8" s="99"/>
    </row>
    <row r="9" spans="1:6" ht="11.25" x14ac:dyDescent="0.2">
      <c r="A9" s="126"/>
      <c r="B9" s="199"/>
      <c r="C9" s="199"/>
      <c r="D9" s="51" t="s">
        <v>125</v>
      </c>
      <c r="E9" s="99">
        <f>fechaterminacion</f>
        <v>40178</v>
      </c>
    </row>
    <row r="10" spans="1:6" ht="12" thickBot="1" x14ac:dyDescent="0.25">
      <c r="A10" s="127" t="s">
        <v>118</v>
      </c>
      <c r="B10" s="52" t="str">
        <f>direcciondelaobra&amp;", "&amp;coloniadelaobra&amp;", "&amp;ciudaddelaobra&amp;", "&amp;estadodelaobra</f>
        <v>Tramo de Barranca del Muerto a Tlahuac., Colonia de la obra., México, Distrito Federal</v>
      </c>
      <c r="C10" s="52"/>
      <c r="D10" s="52"/>
      <c r="E10" s="53"/>
    </row>
    <row r="11" spans="1:6" ht="12.75" thickTop="1" thickBot="1" x14ac:dyDescent="0.25">
      <c r="A11" s="54" t="s">
        <v>150</v>
      </c>
      <c r="B11" s="54"/>
      <c r="C11" s="54"/>
      <c r="D11" s="54"/>
      <c r="E11" s="54"/>
    </row>
    <row r="12" spans="1:6" ht="12.75" thickTop="1" thickBot="1" x14ac:dyDescent="0.2">
      <c r="A12" s="55" t="s">
        <v>43</v>
      </c>
      <c r="B12" s="57" t="s">
        <v>44</v>
      </c>
      <c r="C12" s="56" t="s">
        <v>45</v>
      </c>
      <c r="D12" s="56" t="s">
        <v>46</v>
      </c>
      <c r="E12" s="56" t="s">
        <v>151</v>
      </c>
    </row>
    <row r="13" spans="1:6" ht="9.75" thickTop="1" x14ac:dyDescent="0.15">
      <c r="A13" s="119" t="s">
        <v>50</v>
      </c>
      <c r="B13" s="119"/>
      <c r="C13" s="119"/>
      <c r="D13" s="119"/>
      <c r="E13" s="119"/>
    </row>
    <row r="14" spans="1:6" x14ac:dyDescent="0.15">
      <c r="A14" s="120" t="s">
        <v>119</v>
      </c>
      <c r="B14" s="121" t="s">
        <v>120</v>
      </c>
      <c r="C14" s="122" t="s">
        <v>33</v>
      </c>
      <c r="D14" s="123" t="s">
        <v>36</v>
      </c>
      <c r="E14" s="124" t="s">
        <v>201</v>
      </c>
    </row>
    <row r="15" spans="1:6" x14ac:dyDescent="0.15">
      <c r="A15" s="119"/>
      <c r="B15" s="119"/>
      <c r="C15" s="119"/>
      <c r="D15" s="119"/>
      <c r="E15" s="119" t="s">
        <v>54</v>
      </c>
    </row>
  </sheetData>
  <mergeCells count="3">
    <mergeCell ref="B6:C9"/>
    <mergeCell ref="A2:D2"/>
    <mergeCell ref="B3:D4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  <oddFooter>&amp;C{cargo} : {responsable}</oddFooter>
  </headerFooter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5"/>
  <sheetViews>
    <sheetView showZeros="0" tabSelected="1" zoomScaleNormal="100" workbookViewId="0">
      <selection activeCell="B15" sqref="B15"/>
    </sheetView>
  </sheetViews>
  <sheetFormatPr baseColWidth="10" defaultColWidth="9.3984375" defaultRowHeight="9" x14ac:dyDescent="0.15"/>
  <cols>
    <col min="1" max="1" width="16.19921875" style="47" customWidth="1"/>
    <col min="2" max="2" width="56" style="47" customWidth="1"/>
    <col min="3" max="3" width="10" style="47" customWidth="1"/>
    <col min="4" max="4" width="10.796875" style="47" bestFit="1" customWidth="1"/>
    <col min="5" max="6" width="18" style="47" customWidth="1"/>
    <col min="7" max="16384" width="9.3984375" style="47"/>
  </cols>
  <sheetData>
    <row r="1" spans="1:7" ht="12" thickBot="1" x14ac:dyDescent="0.25">
      <c r="A1" s="46" t="s">
        <v>40</v>
      </c>
      <c r="B1" s="46"/>
      <c r="C1" s="46"/>
      <c r="D1" s="46"/>
      <c r="E1" s="46"/>
      <c r="F1" s="46"/>
    </row>
    <row r="2" spans="1:7" ht="12.75" customHeight="1" thickTop="1" x14ac:dyDescent="0.2">
      <c r="A2" s="200" t="str">
        <f>razonsocial</f>
        <v>Neodata, S.A. de C.V.</v>
      </c>
      <c r="B2" s="201"/>
      <c r="C2" s="201"/>
      <c r="D2" s="201"/>
      <c r="E2" s="201"/>
      <c r="F2" s="86"/>
    </row>
    <row r="3" spans="1:7" ht="11.25" x14ac:dyDescent="0.2">
      <c r="A3" s="125" t="s">
        <v>115</v>
      </c>
      <c r="B3" s="202" t="str">
        <f>nombrecliente</f>
        <v>Sistema de Comunicaciones y Transportes, Sistema de Transporte Colectivo Metro, Administración General de Recursos, Línea 12 (Línea Dorada)</v>
      </c>
      <c r="C3" s="202"/>
      <c r="D3" s="202"/>
      <c r="E3" s="202"/>
      <c r="F3" s="48"/>
    </row>
    <row r="4" spans="1:7" ht="11.25" x14ac:dyDescent="0.2">
      <c r="A4" s="126"/>
      <c r="B4" s="202"/>
      <c r="C4" s="202"/>
      <c r="D4" s="202"/>
      <c r="E4" s="202"/>
      <c r="F4" s="48"/>
    </row>
    <row r="5" spans="1:7" ht="11.25" x14ac:dyDescent="0.2">
      <c r="A5" s="125" t="s">
        <v>117</v>
      </c>
      <c r="B5" s="49" t="str">
        <f>numerodeconcurso</f>
        <v>2009/0257-0001</v>
      </c>
      <c r="C5" s="50"/>
      <c r="D5" s="51" t="s">
        <v>41</v>
      </c>
      <c r="E5" s="100">
        <f>fechadeconcurso</f>
        <v>40017</v>
      </c>
      <c r="G5" s="102"/>
    </row>
    <row r="6" spans="1:7" ht="11.25" x14ac:dyDescent="0.2">
      <c r="A6" s="125" t="s">
        <v>116</v>
      </c>
      <c r="B6" s="20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03"/>
      <c r="D6" s="203"/>
      <c r="E6" s="51" t="s">
        <v>123</v>
      </c>
      <c r="F6" s="103" t="str">
        <f>plazocalculado&amp;" días"</f>
        <v>153 días</v>
      </c>
    </row>
    <row r="7" spans="1:7" ht="11.25" x14ac:dyDescent="0.2">
      <c r="A7" s="126"/>
      <c r="B7" s="203"/>
      <c r="C7" s="203"/>
      <c r="D7" s="203"/>
      <c r="E7" s="51" t="s">
        <v>124</v>
      </c>
      <c r="F7" s="99">
        <f>fechainicio</f>
        <v>40026</v>
      </c>
    </row>
    <row r="8" spans="1:7" ht="11.25" x14ac:dyDescent="0.2">
      <c r="A8" s="126"/>
      <c r="B8" s="203"/>
      <c r="C8" s="203"/>
      <c r="D8" s="203"/>
      <c r="E8" s="51"/>
      <c r="F8" s="99"/>
    </row>
    <row r="9" spans="1:7" ht="11.25" x14ac:dyDescent="0.2">
      <c r="A9" s="126"/>
      <c r="B9" s="203"/>
      <c r="C9" s="203"/>
      <c r="D9" s="203"/>
      <c r="E9" s="51" t="s">
        <v>125</v>
      </c>
      <c r="F9" s="99">
        <f>fechaterminacion</f>
        <v>40178</v>
      </c>
    </row>
    <row r="10" spans="1:7" ht="12" thickBot="1" x14ac:dyDescent="0.25">
      <c r="A10" s="127" t="s">
        <v>118</v>
      </c>
      <c r="B10" s="52" t="str">
        <f>direcciondelaobra&amp;", "&amp;coloniadelaobra&amp;", "&amp;ciudaddelaobra&amp;", "&amp;estadodelaobra</f>
        <v>Tramo de Barranca del Muerto a Tlahuac., Colonia de la obra., México, Distrito Federal</v>
      </c>
      <c r="C10" s="52"/>
      <c r="D10" s="52"/>
      <c r="E10" s="52"/>
      <c r="F10" s="53"/>
    </row>
    <row r="11" spans="1:7" ht="12.75" thickTop="1" thickBot="1" x14ac:dyDescent="0.25">
      <c r="A11" s="54" t="s">
        <v>150</v>
      </c>
      <c r="B11" s="54"/>
      <c r="C11" s="54"/>
      <c r="D11" s="54"/>
      <c r="E11" s="54"/>
      <c r="F11" s="54"/>
    </row>
    <row r="12" spans="1:7" ht="19.5" thickTop="1" thickBot="1" x14ac:dyDescent="0.2">
      <c r="A12" s="115" t="s">
        <v>43</v>
      </c>
      <c r="B12" s="116" t="s">
        <v>44</v>
      </c>
      <c r="C12" s="117" t="s">
        <v>45</v>
      </c>
      <c r="D12" s="117" t="s">
        <v>46</v>
      </c>
      <c r="E12" s="118" t="s">
        <v>262</v>
      </c>
      <c r="F12" s="118" t="s">
        <v>263</v>
      </c>
    </row>
    <row r="13" spans="1:7" ht="9.75" thickTop="1" x14ac:dyDescent="0.15">
      <c r="A13" s="119" t="s">
        <v>50</v>
      </c>
      <c r="B13" s="119"/>
      <c r="C13" s="119"/>
      <c r="D13" s="119"/>
      <c r="E13" s="119"/>
      <c r="F13" s="119"/>
    </row>
    <row r="14" spans="1:7" x14ac:dyDescent="0.15">
      <c r="A14" s="120" t="s">
        <v>119</v>
      </c>
      <c r="B14" s="121" t="s">
        <v>120</v>
      </c>
      <c r="C14" s="122" t="s">
        <v>33</v>
      </c>
      <c r="D14" s="123" t="s">
        <v>36</v>
      </c>
      <c r="E14" s="124" t="e">
        <f>IF(D14=0,"",ROUND(F14/D14,2))</f>
        <v>#VALUE!</v>
      </c>
      <c r="F14" s="124" t="s">
        <v>201</v>
      </c>
    </row>
    <row r="15" spans="1:7" x14ac:dyDescent="0.15">
      <c r="A15" s="119"/>
      <c r="B15" s="119"/>
      <c r="C15" s="119"/>
      <c r="D15" s="119"/>
      <c r="E15" s="119"/>
      <c r="F15" s="119" t="s">
        <v>54</v>
      </c>
    </row>
  </sheetData>
  <mergeCells count="3">
    <mergeCell ref="A2:E2"/>
    <mergeCell ref="B6:D9"/>
    <mergeCell ref="B3:E4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  <oddFooter>&amp;C{cargo} : {responsable}</oddFoot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8"/>
  <sheetViews>
    <sheetView showGridLines="0" showZeros="0" zoomScaleNormal="100" zoomScaleSheetLayoutView="90" workbookViewId="0">
      <selection activeCell="B12" sqref="B12"/>
    </sheetView>
  </sheetViews>
  <sheetFormatPr baseColWidth="10" defaultColWidth="9.3984375" defaultRowHeight="12.75" customHeight="1" x14ac:dyDescent="0.15"/>
  <cols>
    <col min="1" max="1" width="16" customWidth="1"/>
    <col min="2" max="2" width="41" customWidth="1"/>
    <col min="3" max="3" width="9.19921875" customWidth="1"/>
    <col min="4" max="4" width="10.796875" bestFit="1" customWidth="1"/>
    <col min="5" max="8" width="15" customWidth="1"/>
  </cols>
  <sheetData>
    <row r="1" spans="1:7" ht="12" thickBot="1" x14ac:dyDescent="0.25">
      <c r="A1" s="1" t="s">
        <v>40</v>
      </c>
      <c r="B1" s="1"/>
      <c r="C1" s="1"/>
      <c r="D1" s="1"/>
      <c r="E1" s="1"/>
      <c r="F1" s="1"/>
      <c r="G1" s="1"/>
    </row>
    <row r="2" spans="1:7" ht="12.75" customHeight="1" thickTop="1" x14ac:dyDescent="0.2">
      <c r="A2" s="178" t="str">
        <f>razonsocial</f>
        <v>Neodata, S.A. de C.V.</v>
      </c>
      <c r="B2" s="179"/>
      <c r="C2" s="179"/>
      <c r="D2" s="179"/>
      <c r="E2" s="179"/>
      <c r="F2" s="83"/>
      <c r="G2" s="84"/>
    </row>
    <row r="3" spans="1:7" ht="11.25" x14ac:dyDescent="0.2">
      <c r="A3" s="87" t="s">
        <v>115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176"/>
      <c r="F3" s="2"/>
      <c r="G3" s="7"/>
    </row>
    <row r="4" spans="1:7" ht="11.25" x14ac:dyDescent="0.2">
      <c r="A4" s="88"/>
      <c r="B4" s="176"/>
      <c r="C4" s="176"/>
      <c r="D4" s="176"/>
      <c r="E4" s="176"/>
      <c r="F4" s="2"/>
      <c r="G4" s="7"/>
    </row>
    <row r="5" spans="1:7" ht="11.25" x14ac:dyDescent="0.2">
      <c r="A5" s="87" t="s">
        <v>117</v>
      </c>
      <c r="B5" s="40" t="str">
        <f>numerodeconcurso</f>
        <v>2009/0257-0001</v>
      </c>
      <c r="E5" s="45" t="s">
        <v>41</v>
      </c>
      <c r="F5" s="97">
        <f>fechadeconcurso</f>
        <v>40017</v>
      </c>
      <c r="G5" s="7"/>
    </row>
    <row r="6" spans="1:7" ht="11.25" x14ac:dyDescent="0.2">
      <c r="A6" s="87" t="s">
        <v>116</v>
      </c>
      <c r="B6" s="17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7"/>
      <c r="D6" s="177"/>
      <c r="E6" s="177"/>
      <c r="F6" s="45" t="s">
        <v>123</v>
      </c>
      <c r="G6" s="104" t="str">
        <f>plazocalculado&amp;" días"</f>
        <v>153 días</v>
      </c>
    </row>
    <row r="7" spans="1:7" ht="11.25" x14ac:dyDescent="0.2">
      <c r="A7" s="88"/>
      <c r="B7" s="177"/>
      <c r="C7" s="177"/>
      <c r="D7" s="177"/>
      <c r="E7" s="177"/>
      <c r="F7" s="45" t="s">
        <v>124</v>
      </c>
      <c r="G7" s="93">
        <f>fechainicio</f>
        <v>40026</v>
      </c>
    </row>
    <row r="8" spans="1:7" ht="11.25" x14ac:dyDescent="0.2">
      <c r="A8" s="88"/>
      <c r="B8" s="177"/>
      <c r="C8" s="177"/>
      <c r="D8" s="177"/>
      <c r="E8" s="177"/>
      <c r="F8" s="174"/>
      <c r="G8" s="93"/>
    </row>
    <row r="9" spans="1:7" ht="11.25" x14ac:dyDescent="0.2">
      <c r="A9" s="88"/>
      <c r="B9" s="177"/>
      <c r="C9" s="177"/>
      <c r="D9" s="177"/>
      <c r="E9" s="177"/>
      <c r="F9" s="45" t="s">
        <v>125</v>
      </c>
      <c r="G9" s="93">
        <f>fechaterminacion</f>
        <v>40178</v>
      </c>
    </row>
    <row r="10" spans="1:7" ht="12" thickBot="1" x14ac:dyDescent="0.25">
      <c r="A10" s="89" t="s">
        <v>118</v>
      </c>
      <c r="B10" s="8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9"/>
    </row>
    <row r="11" spans="1:7" thickTop="1" thickBot="1" x14ac:dyDescent="0.25">
      <c r="A11" s="3" t="s">
        <v>55</v>
      </c>
      <c r="B11" s="3"/>
      <c r="C11" s="3"/>
      <c r="D11" s="3"/>
      <c r="E11" s="3"/>
      <c r="F11" s="3"/>
      <c r="G11" s="3"/>
    </row>
    <row r="12" spans="1:7" ht="10.5" thickTop="1" thickBot="1" x14ac:dyDescent="0.2">
      <c r="A12" s="105" t="s">
        <v>43</v>
      </c>
      <c r="B12" s="106" t="s">
        <v>44</v>
      </c>
      <c r="C12" s="106" t="s">
        <v>45</v>
      </c>
      <c r="D12" s="106" t="s">
        <v>46</v>
      </c>
      <c r="E12" s="106" t="s">
        <v>255</v>
      </c>
      <c r="F12" s="172"/>
      <c r="G12" s="173"/>
    </row>
    <row r="13" spans="1:7" ht="9.75" thickTop="1" x14ac:dyDescent="0.15">
      <c r="A13" s="107" t="s">
        <v>50</v>
      </c>
      <c r="B13" s="107"/>
      <c r="C13" s="107"/>
      <c r="D13" s="107"/>
      <c r="E13" s="107"/>
      <c r="F13" s="108"/>
      <c r="G13" s="107"/>
    </row>
    <row r="14" spans="1:7" ht="9" x14ac:dyDescent="0.15">
      <c r="A14" s="109" t="s">
        <v>119</v>
      </c>
      <c r="B14" s="110" t="s">
        <v>120</v>
      </c>
      <c r="C14" s="111" t="s">
        <v>33</v>
      </c>
      <c r="D14" s="112" t="s">
        <v>36</v>
      </c>
      <c r="E14" s="113" t="s">
        <v>256</v>
      </c>
      <c r="F14" s="113" t="s">
        <v>257</v>
      </c>
      <c r="G14" s="114" t="s">
        <v>258</v>
      </c>
    </row>
    <row r="15" spans="1:7" ht="9" x14ac:dyDescent="0.15">
      <c r="A15" s="107"/>
      <c r="B15" s="107"/>
      <c r="C15" s="107"/>
      <c r="D15" s="107"/>
      <c r="E15" s="107"/>
      <c r="F15" s="108"/>
      <c r="G15" s="107" t="s">
        <v>54</v>
      </c>
    </row>
    <row r="16" spans="1:7" ht="9" x14ac:dyDescent="0.15"/>
    <row r="17" ht="9" x14ac:dyDescent="0.15"/>
    <row r="18" ht="9" x14ac:dyDescent="0.15"/>
  </sheetData>
  <mergeCells count="3">
    <mergeCell ref="B6:E9"/>
    <mergeCell ref="A2:E2"/>
    <mergeCell ref="B3:E4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/>
  </sheetViews>
  <sheetFormatPr baseColWidth="10" defaultColWidth="9.3984375" defaultRowHeight="9" x14ac:dyDescent="0.15"/>
  <cols>
    <col min="1" max="1" width="32.796875" style="66" customWidth="1"/>
    <col min="2" max="2" width="77.59765625" style="66" customWidth="1"/>
  </cols>
  <sheetData>
    <row r="1" spans="1:2" ht="12.75" customHeight="1" x14ac:dyDescent="0.15">
      <c r="A1" s="58" t="s">
        <v>28</v>
      </c>
      <c r="B1" s="58"/>
    </row>
    <row r="2" spans="1:2" ht="12.75" customHeight="1" x14ac:dyDescent="0.15">
      <c r="A2" s="58"/>
      <c r="B2" s="58"/>
    </row>
    <row r="3" spans="1:2" ht="14.25" customHeight="1" x14ac:dyDescent="0.15">
      <c r="A3" s="67" t="s">
        <v>229</v>
      </c>
      <c r="B3" s="59"/>
    </row>
    <row r="4" spans="1:2" ht="12.75" customHeight="1" x14ac:dyDescent="0.15">
      <c r="A4" s="60" t="s">
        <v>1</v>
      </c>
      <c r="B4" s="61" t="s">
        <v>2</v>
      </c>
    </row>
    <row r="5" spans="1:2" ht="12.75" customHeight="1" x14ac:dyDescent="0.15">
      <c r="A5" s="42" t="s">
        <v>119</v>
      </c>
      <c r="B5" s="42" t="s">
        <v>29</v>
      </c>
    </row>
    <row r="6" spans="1:2" ht="12.75" customHeight="1" x14ac:dyDescent="0.15">
      <c r="A6" s="42" t="s">
        <v>122</v>
      </c>
      <c r="B6" s="42" t="s">
        <v>30</v>
      </c>
    </row>
    <row r="7" spans="1:2" ht="12.75" customHeight="1" x14ac:dyDescent="0.15">
      <c r="A7" s="42" t="s">
        <v>120</v>
      </c>
      <c r="B7" s="42" t="s">
        <v>35</v>
      </c>
    </row>
    <row r="8" spans="1:2" ht="12.75" customHeight="1" x14ac:dyDescent="0.15">
      <c r="A8" s="42" t="s">
        <v>203</v>
      </c>
      <c r="B8" s="42" t="s">
        <v>39</v>
      </c>
    </row>
    <row r="9" spans="1:2" ht="12.75" customHeight="1" x14ac:dyDescent="0.15">
      <c r="A9" s="42" t="s">
        <v>145</v>
      </c>
      <c r="B9" s="42" t="s">
        <v>215</v>
      </c>
    </row>
    <row r="10" spans="1:2" ht="12.75" customHeight="1" x14ac:dyDescent="0.15">
      <c r="A10" s="42" t="s">
        <v>146</v>
      </c>
      <c r="B10" s="42" t="s">
        <v>214</v>
      </c>
    </row>
    <row r="11" spans="1:2" ht="12.75" customHeight="1" x14ac:dyDescent="0.15">
      <c r="A11" s="42" t="s">
        <v>201</v>
      </c>
      <c r="B11" s="43" t="s">
        <v>208</v>
      </c>
    </row>
    <row r="12" spans="1:2" x14ac:dyDescent="0.15">
      <c r="A12" s="42" t="s">
        <v>136</v>
      </c>
      <c r="B12" s="42" t="s">
        <v>212</v>
      </c>
    </row>
    <row r="13" spans="1:2" x14ac:dyDescent="0.15">
      <c r="A13" s="42" t="s">
        <v>31</v>
      </c>
      <c r="B13" s="42" t="s">
        <v>32</v>
      </c>
    </row>
    <row r="14" spans="1:2" ht="12.75" customHeight="1" x14ac:dyDescent="0.15">
      <c r="A14" s="42" t="s">
        <v>200</v>
      </c>
      <c r="B14" s="42" t="s">
        <v>206</v>
      </c>
    </row>
    <row r="15" spans="1:2" ht="15" customHeight="1" x14ac:dyDescent="0.15">
      <c r="A15" s="42" t="s">
        <v>204</v>
      </c>
      <c r="B15" s="42" t="s">
        <v>205</v>
      </c>
    </row>
    <row r="16" spans="1:2" ht="12.75" customHeight="1" x14ac:dyDescent="0.15">
      <c r="A16" s="42" t="s">
        <v>202</v>
      </c>
      <c r="B16" s="43" t="s">
        <v>209</v>
      </c>
    </row>
    <row r="17" spans="1:2" ht="12.75" customHeight="1" x14ac:dyDescent="0.15">
      <c r="A17" s="42" t="s">
        <v>144</v>
      </c>
      <c r="B17" s="42" t="s">
        <v>213</v>
      </c>
    </row>
    <row r="18" spans="1:2" ht="12.75" customHeight="1" x14ac:dyDescent="0.15">
      <c r="A18" s="42" t="s">
        <v>135</v>
      </c>
      <c r="B18" s="42" t="s">
        <v>211</v>
      </c>
    </row>
    <row r="19" spans="1:2" ht="25.5" x14ac:dyDescent="0.15">
      <c r="A19" s="42" t="s">
        <v>199</v>
      </c>
      <c r="B19" s="43" t="s">
        <v>207</v>
      </c>
    </row>
    <row r="20" spans="1:2" ht="12.75" customHeight="1" x14ac:dyDescent="0.15">
      <c r="A20" s="42" t="s">
        <v>134</v>
      </c>
      <c r="B20" s="43" t="s">
        <v>210</v>
      </c>
    </row>
    <row r="21" spans="1:2" x14ac:dyDescent="0.15">
      <c r="A21" s="42" t="s">
        <v>121</v>
      </c>
      <c r="B21" s="42" t="s">
        <v>38</v>
      </c>
    </row>
    <row r="22" spans="1:2" x14ac:dyDescent="0.15">
      <c r="A22" s="42" t="s">
        <v>33</v>
      </c>
      <c r="B22" s="42" t="s">
        <v>34</v>
      </c>
    </row>
    <row r="23" spans="1:2" x14ac:dyDescent="0.15">
      <c r="A23" s="42" t="s">
        <v>36</v>
      </c>
      <c r="B23" s="42" t="s">
        <v>37</v>
      </c>
    </row>
    <row r="24" spans="1:2" ht="12.75" x14ac:dyDescent="0.15">
      <c r="A24" s="62" t="s">
        <v>196</v>
      </c>
      <c r="B24" s="63"/>
    </row>
    <row r="25" spans="1:2" ht="12.75" x14ac:dyDescent="0.2">
      <c r="A25" s="64" t="s">
        <v>147</v>
      </c>
      <c r="B25" s="64" t="s">
        <v>216</v>
      </c>
    </row>
    <row r="26" spans="1:2" ht="12.75" x14ac:dyDescent="0.2">
      <c r="A26" s="65" t="s">
        <v>149</v>
      </c>
      <c r="B26" s="65" t="s">
        <v>217</v>
      </c>
    </row>
    <row r="27" spans="1:2" ht="12.75" x14ac:dyDescent="0.2">
      <c r="A27" s="65" t="s">
        <v>148</v>
      </c>
      <c r="B27" s="65" t="s">
        <v>218</v>
      </c>
    </row>
    <row r="28" spans="1:2" ht="12.75" x14ac:dyDescent="0.2">
      <c r="A28" s="65" t="s">
        <v>139</v>
      </c>
      <c r="B28" s="65" t="s">
        <v>222</v>
      </c>
    </row>
    <row r="29" spans="1:2" ht="12.75" x14ac:dyDescent="0.2">
      <c r="A29" s="65" t="s">
        <v>141</v>
      </c>
      <c r="B29" s="65" t="s">
        <v>223</v>
      </c>
    </row>
    <row r="30" spans="1:2" ht="12.75" x14ac:dyDescent="0.2">
      <c r="A30" s="65" t="s">
        <v>143</v>
      </c>
      <c r="B30" s="65" t="s">
        <v>224</v>
      </c>
    </row>
    <row r="31" spans="1:2" ht="12.75" x14ac:dyDescent="0.15">
      <c r="A31" s="43" t="s">
        <v>137</v>
      </c>
      <c r="B31" s="42" t="s">
        <v>219</v>
      </c>
    </row>
    <row r="32" spans="1:2" ht="12.75" x14ac:dyDescent="0.15">
      <c r="A32" s="43" t="s">
        <v>140</v>
      </c>
      <c r="B32" s="42" t="s">
        <v>225</v>
      </c>
    </row>
    <row r="33" spans="1:2" ht="25.5" x14ac:dyDescent="0.15">
      <c r="A33" s="43" t="s">
        <v>138</v>
      </c>
      <c r="B33" s="42" t="s">
        <v>220</v>
      </c>
    </row>
    <row r="34" spans="1:2" ht="25.5" x14ac:dyDescent="0.15">
      <c r="A34" s="43" t="s">
        <v>142</v>
      </c>
      <c r="B34" s="42" t="s">
        <v>226</v>
      </c>
    </row>
    <row r="35" spans="1:2" ht="12.75" x14ac:dyDescent="0.15">
      <c r="A35" s="43" t="s">
        <v>197</v>
      </c>
      <c r="B35" s="42" t="s">
        <v>221</v>
      </c>
    </row>
    <row r="36" spans="1:2" ht="12.75" x14ac:dyDescent="0.15">
      <c r="A36" s="43" t="s">
        <v>198</v>
      </c>
      <c r="B36" s="42" t="s">
        <v>227</v>
      </c>
    </row>
  </sheetData>
  <sortState ref="A5:B23">
    <sortCondition ref="A5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"/>
  <sheetViews>
    <sheetView showGridLines="0" showZeros="0" workbookViewId="0">
      <selection activeCell="G6" sqref="G6"/>
    </sheetView>
  </sheetViews>
  <sheetFormatPr baseColWidth="10" defaultColWidth="9.3984375" defaultRowHeight="12.75" customHeight="1" x14ac:dyDescent="0.15"/>
  <cols>
    <col min="1" max="1" width="16" customWidth="1"/>
    <col min="2" max="2" width="54" customWidth="1"/>
    <col min="3" max="3" width="11" customWidth="1"/>
    <col min="4" max="4" width="14" customWidth="1"/>
    <col min="5" max="6" width="18" customWidth="1"/>
  </cols>
  <sheetData>
    <row r="1" spans="1:6" ht="12" thickBot="1" x14ac:dyDescent="0.25">
      <c r="A1" s="1" t="s">
        <v>40</v>
      </c>
      <c r="B1" s="1"/>
      <c r="C1" s="1"/>
      <c r="D1" s="1"/>
      <c r="E1" s="1"/>
      <c r="F1" s="1"/>
    </row>
    <row r="2" spans="1:6" ht="12.75" customHeight="1" thickTop="1" x14ac:dyDescent="0.25">
      <c r="A2" s="178" t="str">
        <f>razonsocial</f>
        <v>Neodata, S.A. de C.V.</v>
      </c>
      <c r="B2" s="179"/>
      <c r="C2" s="179"/>
      <c r="D2" s="179"/>
      <c r="E2" s="179"/>
      <c r="F2" s="6"/>
    </row>
    <row r="3" spans="1:6" ht="11.25" x14ac:dyDescent="0.2">
      <c r="A3" s="87" t="s">
        <v>115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2"/>
      <c r="F3" s="7"/>
    </row>
    <row r="4" spans="1:6" ht="11.25" x14ac:dyDescent="0.2">
      <c r="A4" s="88"/>
      <c r="B4" s="176"/>
      <c r="C4" s="176"/>
      <c r="D4" s="176"/>
      <c r="E4" s="2"/>
      <c r="F4" s="7"/>
    </row>
    <row r="5" spans="1:6" ht="11.25" x14ac:dyDescent="0.2">
      <c r="A5" s="87" t="s">
        <v>117</v>
      </c>
      <c r="B5" s="40" t="str">
        <f>numerodeconcurso</f>
        <v>2009/0257-0001</v>
      </c>
      <c r="C5" s="2"/>
      <c r="D5" s="45" t="s">
        <v>41</v>
      </c>
      <c r="E5" s="78">
        <f>fechadeconcurso</f>
        <v>40017</v>
      </c>
      <c r="F5" s="10"/>
    </row>
    <row r="6" spans="1:6" ht="11.25" x14ac:dyDescent="0.2">
      <c r="A6" s="87" t="s">
        <v>116</v>
      </c>
      <c r="B6" s="17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7"/>
      <c r="D6" s="177"/>
      <c r="E6" s="45" t="s">
        <v>123</v>
      </c>
      <c r="F6" s="44" t="str">
        <f>plazocalculado&amp;" días"</f>
        <v>153 días</v>
      </c>
    </row>
    <row r="7" spans="1:6" ht="11.25" x14ac:dyDescent="0.2">
      <c r="A7" s="88"/>
      <c r="B7" s="177"/>
      <c r="C7" s="177"/>
      <c r="D7" s="177"/>
      <c r="E7" s="45" t="s">
        <v>124</v>
      </c>
      <c r="F7" s="93">
        <f>fechainicio</f>
        <v>40026</v>
      </c>
    </row>
    <row r="8" spans="1:6" ht="11.25" x14ac:dyDescent="0.2">
      <c r="A8" s="88"/>
      <c r="B8" s="177"/>
      <c r="C8" s="177"/>
      <c r="D8" s="177"/>
      <c r="E8" s="174"/>
      <c r="F8" s="93"/>
    </row>
    <row r="9" spans="1:6" ht="11.25" x14ac:dyDescent="0.2">
      <c r="A9" s="88"/>
      <c r="B9" s="177"/>
      <c r="C9" s="177"/>
      <c r="D9" s="177"/>
      <c r="E9" s="45" t="s">
        <v>125</v>
      </c>
      <c r="F9" s="93">
        <f>fechaterminacion</f>
        <v>40178</v>
      </c>
    </row>
    <row r="10" spans="1:6" ht="12" thickBot="1" x14ac:dyDescent="0.25">
      <c r="A10" s="89" t="s">
        <v>118</v>
      </c>
      <c r="B10" s="41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2"/>
    </row>
    <row r="11" spans="1:6" thickTop="1" thickBot="1" x14ac:dyDescent="0.25">
      <c r="A11" s="3" t="s">
        <v>55</v>
      </c>
      <c r="B11" s="3"/>
      <c r="C11" s="3"/>
      <c r="D11" s="3"/>
      <c r="E11" s="3"/>
      <c r="F11" s="3"/>
    </row>
    <row r="12" spans="1:6" ht="10.5" thickTop="1" thickBot="1" x14ac:dyDescent="0.2">
      <c r="A12" s="128" t="s">
        <v>43</v>
      </c>
      <c r="B12" s="129" t="s">
        <v>44</v>
      </c>
      <c r="C12" s="129" t="s">
        <v>45</v>
      </c>
      <c r="D12" s="129" t="s">
        <v>46</v>
      </c>
      <c r="E12" s="129" t="s">
        <v>47</v>
      </c>
      <c r="F12" s="129" t="s">
        <v>49</v>
      </c>
    </row>
    <row r="13" spans="1:6" ht="9.75" thickTop="1" x14ac:dyDescent="0.15">
      <c r="A13" s="107" t="s">
        <v>50</v>
      </c>
      <c r="B13" s="107"/>
      <c r="C13" s="107"/>
      <c r="D13" s="107"/>
      <c r="E13" s="107"/>
      <c r="F13" s="107"/>
    </row>
    <row r="14" spans="1:6" ht="9" x14ac:dyDescent="0.15">
      <c r="A14" s="167" t="s">
        <v>122</v>
      </c>
      <c r="B14" s="110" t="s">
        <v>120</v>
      </c>
      <c r="C14" s="168" t="s">
        <v>33</v>
      </c>
      <c r="D14" s="169" t="s">
        <v>36</v>
      </c>
      <c r="E14" s="170" t="s">
        <v>199</v>
      </c>
      <c r="F14" s="170" t="s">
        <v>201</v>
      </c>
    </row>
    <row r="15" spans="1:6" ht="9" x14ac:dyDescent="0.15">
      <c r="A15" s="107"/>
      <c r="B15" s="107"/>
      <c r="C15" s="107"/>
      <c r="D15" s="112" t="s">
        <v>57</v>
      </c>
      <c r="E15" s="107"/>
      <c r="F15" s="171" t="s">
        <v>54</v>
      </c>
    </row>
  </sheetData>
  <mergeCells count="3">
    <mergeCell ref="B3:D4"/>
    <mergeCell ref="B6:D9"/>
    <mergeCell ref="A2:E2"/>
  </mergeCells>
  <pageMargins left="0.57999999999999996" right="0.23622047244094491" top="0.43307086614173229" bottom="0.6" header="0.27" footer="0.38"/>
  <pageSetup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6"/>
  <sheetViews>
    <sheetView showGridLines="0" showZeros="0" workbookViewId="0">
      <selection activeCell="B6" sqref="B6:E9"/>
    </sheetView>
  </sheetViews>
  <sheetFormatPr baseColWidth="10" defaultColWidth="9.3984375" defaultRowHeight="12.75" customHeight="1" x14ac:dyDescent="0.15"/>
  <cols>
    <col min="1" max="1" width="16" customWidth="1"/>
    <col min="2" max="2" width="51" customWidth="1"/>
    <col min="3" max="3" width="11" customWidth="1"/>
    <col min="4" max="4" width="14" customWidth="1"/>
    <col min="5" max="6" width="18" customWidth="1"/>
    <col min="7" max="7" width="13.796875" customWidth="1"/>
  </cols>
  <sheetData>
    <row r="1" spans="1:8" ht="12" thickBot="1" x14ac:dyDescent="0.25">
      <c r="A1" s="1" t="s">
        <v>40</v>
      </c>
      <c r="B1" s="1"/>
      <c r="C1" s="1"/>
      <c r="D1" s="1"/>
      <c r="E1" s="1"/>
      <c r="F1" s="1"/>
      <c r="G1" s="1"/>
    </row>
    <row r="2" spans="1:8" ht="12.75" customHeight="1" thickTop="1" x14ac:dyDescent="0.2">
      <c r="A2" s="178" t="str">
        <f>razonsocial</f>
        <v>Neodata, S.A. de C.V.</v>
      </c>
      <c r="B2" s="179"/>
      <c r="C2" s="179"/>
      <c r="D2" s="179"/>
      <c r="E2" s="179"/>
      <c r="F2" s="83"/>
      <c r="G2" s="84"/>
    </row>
    <row r="3" spans="1:8" ht="11.25" x14ac:dyDescent="0.2">
      <c r="A3" s="87" t="s">
        <v>115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176"/>
      <c r="F3" s="2"/>
      <c r="G3" s="7"/>
    </row>
    <row r="4" spans="1:8" ht="11.25" x14ac:dyDescent="0.2">
      <c r="A4" s="88"/>
      <c r="B4" s="176"/>
      <c r="C4" s="176"/>
      <c r="D4" s="176"/>
      <c r="E4" s="176"/>
      <c r="F4" s="2"/>
      <c r="G4" s="7"/>
    </row>
    <row r="5" spans="1:8" ht="11.25" x14ac:dyDescent="0.2">
      <c r="A5" s="87" t="s">
        <v>117</v>
      </c>
      <c r="B5" s="40" t="str">
        <f>numerodeconcurso</f>
        <v>2009/0257-0001</v>
      </c>
      <c r="D5" s="45" t="s">
        <v>41</v>
      </c>
      <c r="E5" s="78">
        <f>fechadeconcurso</f>
        <v>40017</v>
      </c>
      <c r="G5" s="7"/>
    </row>
    <row r="6" spans="1:8" ht="11.25" x14ac:dyDescent="0.2">
      <c r="A6" s="87" t="s">
        <v>116</v>
      </c>
      <c r="B6" s="17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77"/>
      <c r="D6" s="177"/>
      <c r="E6" s="177"/>
      <c r="F6" s="45" t="s">
        <v>123</v>
      </c>
      <c r="G6" s="94" t="str">
        <f>plazocalculado&amp;" días"</f>
        <v>153 días</v>
      </c>
      <c r="H6" s="95"/>
    </row>
    <row r="7" spans="1:8" ht="11.25" x14ac:dyDescent="0.2">
      <c r="A7" s="88"/>
      <c r="B7" s="177"/>
      <c r="C7" s="177"/>
      <c r="D7" s="177"/>
      <c r="E7" s="177"/>
      <c r="F7" s="45" t="s">
        <v>124</v>
      </c>
      <c r="G7" s="93">
        <f>fechainicio</f>
        <v>40026</v>
      </c>
    </row>
    <row r="8" spans="1:8" ht="11.25" x14ac:dyDescent="0.2">
      <c r="A8" s="88"/>
      <c r="B8" s="177"/>
      <c r="C8" s="177"/>
      <c r="D8" s="177"/>
      <c r="E8" s="177"/>
      <c r="F8" s="174"/>
      <c r="G8" s="93"/>
    </row>
    <row r="9" spans="1:8" ht="11.25" x14ac:dyDescent="0.2">
      <c r="A9" s="88"/>
      <c r="B9" s="177"/>
      <c r="C9" s="177"/>
      <c r="D9" s="177"/>
      <c r="E9" s="177"/>
      <c r="F9" s="45" t="s">
        <v>125</v>
      </c>
      <c r="G9" s="93">
        <f>fechaterminacion</f>
        <v>40178</v>
      </c>
    </row>
    <row r="10" spans="1:8" ht="12" thickBot="1" x14ac:dyDescent="0.25">
      <c r="A10" s="89" t="s">
        <v>118</v>
      </c>
      <c r="B10" s="8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5"/>
      <c r="G10" s="9"/>
    </row>
    <row r="11" spans="1:8" thickTop="1" thickBot="1" x14ac:dyDescent="0.25">
      <c r="A11" s="180" t="s">
        <v>55</v>
      </c>
      <c r="B11" s="180"/>
      <c r="C11" s="180"/>
      <c r="D11" s="180"/>
      <c r="E11" s="180"/>
      <c r="F11" s="180"/>
      <c r="G11" s="180"/>
    </row>
    <row r="12" spans="1:8" ht="10.5" thickTop="1" thickBot="1" x14ac:dyDescent="0.2">
      <c r="A12" s="105" t="s">
        <v>43</v>
      </c>
      <c r="B12" s="106" t="s">
        <v>44</v>
      </c>
      <c r="C12" s="106" t="s">
        <v>45</v>
      </c>
      <c r="D12" s="106" t="s">
        <v>46</v>
      </c>
      <c r="E12" s="106" t="s">
        <v>47</v>
      </c>
      <c r="F12" s="106" t="s">
        <v>49</v>
      </c>
      <c r="G12" s="153" t="s">
        <v>56</v>
      </c>
    </row>
    <row r="13" spans="1:8" ht="9" x14ac:dyDescent="0.15">
      <c r="A13" s="107" t="s">
        <v>50</v>
      </c>
      <c r="B13" s="107"/>
      <c r="C13" s="107"/>
      <c r="D13" s="107"/>
      <c r="E13" s="107"/>
      <c r="F13" s="107"/>
      <c r="G13" s="107"/>
    </row>
    <row r="14" spans="1:8" ht="9" x14ac:dyDescent="0.15">
      <c r="A14" s="109" t="s">
        <v>119</v>
      </c>
      <c r="B14" s="110" t="s">
        <v>120</v>
      </c>
      <c r="C14" s="111" t="s">
        <v>33</v>
      </c>
      <c r="D14" s="112" t="s">
        <v>36</v>
      </c>
      <c r="E14" s="113" t="s">
        <v>199</v>
      </c>
      <c r="F14" s="113" t="s">
        <v>201</v>
      </c>
      <c r="G14" s="114" t="s">
        <v>200</v>
      </c>
    </row>
    <row r="15" spans="1:8" ht="9" x14ac:dyDescent="0.15">
      <c r="A15" s="107"/>
      <c r="B15" s="107"/>
      <c r="C15" s="107"/>
      <c r="D15" s="107"/>
      <c r="E15" s="107"/>
      <c r="F15" s="107"/>
      <c r="G15" s="166" t="s">
        <v>54</v>
      </c>
    </row>
    <row r="16" spans="1:8" ht="9" x14ac:dyDescent="0.15"/>
  </sheetData>
  <mergeCells count="4">
    <mergeCell ref="B6:E9"/>
    <mergeCell ref="A2:E2"/>
    <mergeCell ref="B3:E4"/>
    <mergeCell ref="A11:G11"/>
  </mergeCells>
  <pageMargins left="0.57999999999999996" right="0.23622047244094491" top="0.43307086614173229" bottom="0.6" header="0.27559055118110237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0"/>
  <sheetViews>
    <sheetView showGridLines="0" showZeros="0" zoomScaleNormal="100" workbookViewId="0">
      <selection activeCell="C32" sqref="C32"/>
    </sheetView>
  </sheetViews>
  <sheetFormatPr baseColWidth="10" defaultColWidth="9.3984375" defaultRowHeight="12.75" customHeight="1" x14ac:dyDescent="0.15"/>
  <cols>
    <col min="1" max="1" width="16" customWidth="1"/>
    <col min="2" max="2" width="50" customWidth="1"/>
    <col min="3" max="3" width="11" customWidth="1"/>
    <col min="4" max="4" width="14" customWidth="1"/>
    <col min="5" max="5" width="18" customWidth="1"/>
    <col min="6" max="7" width="16.19921875" customWidth="1"/>
    <col min="8" max="8" width="19.59765625" customWidth="1"/>
  </cols>
  <sheetData>
    <row r="1" spans="1:9" ht="12" thickBot="1" x14ac:dyDescent="0.25">
      <c r="A1" s="1" t="s">
        <v>40</v>
      </c>
      <c r="B1" s="1"/>
      <c r="C1" s="1"/>
      <c r="D1" s="1"/>
      <c r="E1" s="1"/>
      <c r="F1" s="1"/>
      <c r="G1" s="1"/>
    </row>
    <row r="2" spans="1:9" ht="12.75" customHeight="1" thickTop="1" x14ac:dyDescent="0.2">
      <c r="A2" s="178" t="str">
        <f>razonsocial</f>
        <v>Neodata, S.A. de C.V.</v>
      </c>
      <c r="B2" s="179"/>
      <c r="C2" s="179"/>
      <c r="D2" s="179"/>
      <c r="E2" s="179"/>
      <c r="F2" s="92"/>
      <c r="G2" s="90"/>
      <c r="H2" s="84"/>
    </row>
    <row r="3" spans="1:9" ht="11.25" x14ac:dyDescent="0.2">
      <c r="A3" s="87" t="s">
        <v>115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176"/>
      <c r="F3" s="91"/>
      <c r="G3" s="2"/>
      <c r="H3" s="10"/>
    </row>
    <row r="4" spans="1:9" ht="11.25" x14ac:dyDescent="0.2">
      <c r="A4" s="88"/>
      <c r="B4" s="176"/>
      <c r="C4" s="176"/>
      <c r="D4" s="176"/>
      <c r="E4" s="176"/>
      <c r="F4" s="91"/>
      <c r="G4" s="2"/>
      <c r="H4" s="10"/>
    </row>
    <row r="5" spans="1:9" ht="11.25" x14ac:dyDescent="0.2">
      <c r="A5" s="87" t="s">
        <v>117</v>
      </c>
      <c r="B5" s="40" t="str">
        <f>numerodeconcurso</f>
        <v>2009/0257-0001</v>
      </c>
      <c r="E5" s="45" t="s">
        <v>41</v>
      </c>
      <c r="F5" s="78">
        <f>fechadeconcurso</f>
        <v>40017</v>
      </c>
      <c r="I5" s="95"/>
    </row>
    <row r="6" spans="1:9" ht="11.25" x14ac:dyDescent="0.2">
      <c r="A6" s="87" t="s">
        <v>116</v>
      </c>
      <c r="B6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83"/>
      <c r="D6" s="183"/>
      <c r="E6" s="183"/>
      <c r="F6" s="183"/>
      <c r="G6" s="45" t="s">
        <v>123</v>
      </c>
      <c r="H6" s="96" t="str">
        <f>plazocalculado&amp;" días"</f>
        <v>153 días</v>
      </c>
    </row>
    <row r="7" spans="1:9" ht="11.25" x14ac:dyDescent="0.2">
      <c r="A7" s="88"/>
      <c r="B7" s="183"/>
      <c r="C7" s="183"/>
      <c r="D7" s="183"/>
      <c r="E7" s="183"/>
      <c r="F7" s="183"/>
      <c r="G7" s="45" t="s">
        <v>124</v>
      </c>
      <c r="H7" s="93">
        <f>fechainicio</f>
        <v>40026</v>
      </c>
    </row>
    <row r="8" spans="1:9" ht="11.25" x14ac:dyDescent="0.2">
      <c r="A8" s="88"/>
      <c r="B8" s="183"/>
      <c r="C8" s="183"/>
      <c r="D8" s="183"/>
      <c r="E8" s="183"/>
      <c r="F8" s="183"/>
      <c r="G8" s="174"/>
      <c r="H8" s="93"/>
    </row>
    <row r="9" spans="1:9" ht="11.25" x14ac:dyDescent="0.2">
      <c r="A9" s="88"/>
      <c r="B9" s="183"/>
      <c r="C9" s="183"/>
      <c r="D9" s="183"/>
      <c r="E9" s="183"/>
      <c r="F9" s="183"/>
      <c r="G9" s="45" t="s">
        <v>125</v>
      </c>
      <c r="H9" s="93">
        <f>fechaterminacion</f>
        <v>40178</v>
      </c>
    </row>
    <row r="10" spans="1:9" ht="12" thickBot="1" x14ac:dyDescent="0.25">
      <c r="A10" s="89" t="s">
        <v>118</v>
      </c>
      <c r="B10" s="8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8"/>
      <c r="H10" s="82"/>
    </row>
    <row r="11" spans="1:9" thickTop="1" thickBot="1" x14ac:dyDescent="0.25">
      <c r="A11" s="180" t="s">
        <v>260</v>
      </c>
      <c r="B11" s="180"/>
      <c r="C11" s="180"/>
      <c r="D11" s="180"/>
      <c r="E11" s="180"/>
      <c r="F11" s="180"/>
      <c r="G11" s="180"/>
      <c r="H11" s="180"/>
    </row>
    <row r="12" spans="1:9" ht="10.5" thickTop="1" thickBot="1" x14ac:dyDescent="0.2">
      <c r="A12" s="128" t="s">
        <v>43</v>
      </c>
      <c r="B12" s="129" t="s">
        <v>44</v>
      </c>
      <c r="C12" s="129" t="s">
        <v>45</v>
      </c>
      <c r="D12" s="129" t="s">
        <v>46</v>
      </c>
      <c r="E12" s="129" t="s">
        <v>47</v>
      </c>
      <c r="F12" s="184" t="s">
        <v>48</v>
      </c>
      <c r="G12" s="185"/>
      <c r="H12" s="130" t="s">
        <v>49</v>
      </c>
    </row>
    <row r="13" spans="1:9" ht="9.75" thickTop="1" x14ac:dyDescent="0.15">
      <c r="A13" s="107" t="s">
        <v>50</v>
      </c>
      <c r="B13" s="107"/>
      <c r="C13" s="107"/>
      <c r="D13" s="107"/>
      <c r="E13" s="107"/>
      <c r="F13" s="190"/>
      <c r="G13" s="190"/>
      <c r="H13" s="107"/>
    </row>
    <row r="14" spans="1:9" ht="9" x14ac:dyDescent="0.15">
      <c r="A14" s="109" t="s">
        <v>119</v>
      </c>
      <c r="B14" s="110" t="s">
        <v>120</v>
      </c>
      <c r="C14" s="156" t="s">
        <v>33</v>
      </c>
      <c r="D14" s="112" t="s">
        <v>36</v>
      </c>
      <c r="E14" s="113" t="s">
        <v>199</v>
      </c>
      <c r="F14" s="186" t="s">
        <v>202</v>
      </c>
      <c r="G14" s="186"/>
      <c r="H14" s="113" t="s">
        <v>201</v>
      </c>
    </row>
    <row r="15" spans="1:9" ht="9" x14ac:dyDescent="0.15">
      <c r="A15" s="107" t="s">
        <v>51</v>
      </c>
      <c r="B15" s="107"/>
      <c r="C15" s="107"/>
      <c r="D15" s="107"/>
      <c r="E15" s="107"/>
      <c r="F15" s="187"/>
      <c r="G15" s="187"/>
      <c r="H15" s="108"/>
    </row>
    <row r="16" spans="1:9" ht="9" x14ac:dyDescent="0.15">
      <c r="A16" s="157"/>
      <c r="B16" s="158"/>
      <c r="C16" s="158"/>
      <c r="D16" s="158"/>
      <c r="E16" s="158"/>
      <c r="F16" s="188" t="s">
        <v>126</v>
      </c>
      <c r="G16" s="188"/>
      <c r="H16" s="159" t="s">
        <v>148</v>
      </c>
    </row>
    <row r="17" spans="1:8" ht="9" x14ac:dyDescent="0.15">
      <c r="A17" s="160"/>
      <c r="B17" s="161" t="str">
        <f>cargo&amp;": "&amp;responsable</f>
        <v>DIRECTOR GENERAL: JORGE L. DÁVALOS MICELI</v>
      </c>
      <c r="C17" s="108"/>
      <c r="D17" s="108"/>
      <c r="E17" s="108"/>
      <c r="F17" s="189" t="s">
        <v>127</v>
      </c>
      <c r="G17" s="189"/>
      <c r="H17" s="162" t="s">
        <v>147</v>
      </c>
    </row>
    <row r="18" spans="1:8" ht="9" x14ac:dyDescent="0.15">
      <c r="A18" s="163"/>
      <c r="B18" s="164"/>
      <c r="C18" s="164"/>
      <c r="D18" s="164"/>
      <c r="E18" s="164"/>
      <c r="F18" s="181" t="s">
        <v>53</v>
      </c>
      <c r="G18" s="181"/>
      <c r="H18" s="165" t="s">
        <v>149</v>
      </c>
    </row>
    <row r="19" spans="1:8" ht="12.75" customHeight="1" x14ac:dyDescent="0.15">
      <c r="A19" s="107"/>
      <c r="B19" s="107"/>
      <c r="C19" s="107"/>
      <c r="D19" s="107"/>
      <c r="E19" s="107"/>
      <c r="F19" s="182"/>
      <c r="G19" s="182"/>
      <c r="H19" s="107" t="s">
        <v>54</v>
      </c>
    </row>
    <row r="20" spans="1:8" ht="9" x14ac:dyDescent="0.15"/>
  </sheetData>
  <mergeCells count="12">
    <mergeCell ref="A2:E2"/>
    <mergeCell ref="B3:E4"/>
    <mergeCell ref="A11:H11"/>
    <mergeCell ref="F18:G18"/>
    <mergeCell ref="F19:G19"/>
    <mergeCell ref="B6:F9"/>
    <mergeCell ref="F12:G12"/>
    <mergeCell ref="F14:G14"/>
    <mergeCell ref="F15:G15"/>
    <mergeCell ref="F16:G16"/>
    <mergeCell ref="F17:G17"/>
    <mergeCell ref="F13:G13"/>
  </mergeCells>
  <pageMargins left="0.61" right="0.39" top="0.43307086614173229" bottom="0.41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9"/>
  <sheetViews>
    <sheetView showGridLines="0" showZeros="0" topLeftCell="A4" workbookViewId="0">
      <selection activeCell="B14" sqref="B14"/>
    </sheetView>
  </sheetViews>
  <sheetFormatPr baseColWidth="10" defaultColWidth="9.3984375" defaultRowHeight="12.75" customHeight="1" x14ac:dyDescent="0.15"/>
  <cols>
    <col min="1" max="1" width="16" customWidth="1"/>
    <col min="2" max="2" width="50.19921875" customWidth="1"/>
    <col min="3" max="3" width="11" customWidth="1"/>
    <col min="4" max="4" width="14" customWidth="1"/>
    <col min="5" max="5" width="18" customWidth="1"/>
    <col min="6" max="7" width="16" customWidth="1"/>
    <col min="8" max="8" width="18" customWidth="1"/>
  </cols>
  <sheetData>
    <row r="1" spans="1:9" ht="12" thickBot="1" x14ac:dyDescent="0.25">
      <c r="A1" s="1" t="s">
        <v>40</v>
      </c>
      <c r="B1" s="1"/>
      <c r="C1" s="1"/>
      <c r="D1" s="1"/>
      <c r="E1" s="1"/>
      <c r="F1" s="1"/>
      <c r="G1" s="1"/>
    </row>
    <row r="2" spans="1:9" ht="12.75" customHeight="1" thickTop="1" x14ac:dyDescent="0.2">
      <c r="A2" s="178" t="str">
        <f>razonsocial</f>
        <v>Neodata, S.A. de C.V.</v>
      </c>
      <c r="B2" s="179"/>
      <c r="C2" s="179"/>
      <c r="D2" s="179"/>
      <c r="E2" s="179"/>
      <c r="F2" s="92"/>
      <c r="G2" s="83"/>
      <c r="H2" s="84"/>
    </row>
    <row r="3" spans="1:9" ht="11.25" x14ac:dyDescent="0.2">
      <c r="A3" s="87" t="s">
        <v>115</v>
      </c>
      <c r="B3" s="176" t="str">
        <f>nombrecliente</f>
        <v>Sistema de Comunicaciones y Transportes, Sistema de Transporte Colectivo Metro, Administración General de Recursos, Línea 12 (Línea Dorada)</v>
      </c>
      <c r="C3" s="176"/>
      <c r="D3" s="176"/>
      <c r="E3" s="176"/>
      <c r="F3" s="91"/>
      <c r="G3" s="2"/>
      <c r="H3" s="10"/>
    </row>
    <row r="4" spans="1:9" ht="11.25" x14ac:dyDescent="0.2">
      <c r="A4" s="88"/>
      <c r="B4" s="176"/>
      <c r="C4" s="176"/>
      <c r="D4" s="176"/>
      <c r="E4" s="176"/>
      <c r="F4" s="91"/>
      <c r="G4" s="2"/>
      <c r="H4" s="10"/>
    </row>
    <row r="5" spans="1:9" ht="11.25" x14ac:dyDescent="0.2">
      <c r="A5" s="87" t="s">
        <v>117</v>
      </c>
      <c r="B5" s="40" t="str">
        <f>numerodeconcurso</f>
        <v>2009/0257-0001</v>
      </c>
      <c r="E5" s="45" t="s">
        <v>41</v>
      </c>
      <c r="F5" s="78">
        <f>fechadeconcurso</f>
        <v>40017</v>
      </c>
      <c r="I5" s="95"/>
    </row>
    <row r="6" spans="1:9" ht="11.25" x14ac:dyDescent="0.2">
      <c r="A6" s="87" t="s">
        <v>116</v>
      </c>
      <c r="B6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83"/>
      <c r="D6" s="183"/>
      <c r="E6" s="183"/>
      <c r="F6" s="183"/>
      <c r="G6" s="45" t="s">
        <v>123</v>
      </c>
      <c r="H6" s="96" t="str">
        <f>plazocalculado&amp;" días"</f>
        <v>153 días</v>
      </c>
    </row>
    <row r="7" spans="1:9" ht="11.25" x14ac:dyDescent="0.2">
      <c r="A7" s="88"/>
      <c r="B7" s="183"/>
      <c r="C7" s="183"/>
      <c r="D7" s="183"/>
      <c r="E7" s="183"/>
      <c r="F7" s="183"/>
      <c r="G7" s="45" t="s">
        <v>124</v>
      </c>
      <c r="H7" s="93">
        <f>fechainicio</f>
        <v>40026</v>
      </c>
    </row>
    <row r="8" spans="1:9" ht="11.25" x14ac:dyDescent="0.2">
      <c r="A8" s="88"/>
      <c r="B8" s="183"/>
      <c r="C8" s="183"/>
      <c r="D8" s="183"/>
      <c r="E8" s="183"/>
      <c r="F8" s="183"/>
      <c r="G8" s="174"/>
      <c r="H8" s="93"/>
    </row>
    <row r="9" spans="1:9" ht="11.25" x14ac:dyDescent="0.2">
      <c r="A9" s="88"/>
      <c r="B9" s="183"/>
      <c r="C9" s="183"/>
      <c r="D9" s="183"/>
      <c r="E9" s="183"/>
      <c r="F9" s="183"/>
      <c r="G9" s="45" t="s">
        <v>125</v>
      </c>
      <c r="H9" s="93">
        <f>fechaterminacion</f>
        <v>40178</v>
      </c>
    </row>
    <row r="10" spans="1:9" ht="12" thickBot="1" x14ac:dyDescent="0.25">
      <c r="A10" s="89" t="s">
        <v>118</v>
      </c>
      <c r="B10" s="8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8"/>
      <c r="H10" s="82"/>
    </row>
    <row r="11" spans="1:9" thickTop="1" thickBot="1" x14ac:dyDescent="0.25">
      <c r="A11" s="180" t="s">
        <v>42</v>
      </c>
      <c r="B11" s="180"/>
      <c r="C11" s="180"/>
      <c r="D11" s="180"/>
      <c r="E11" s="180"/>
      <c r="F11" s="180"/>
      <c r="G11" s="180"/>
      <c r="H11" s="180"/>
    </row>
    <row r="12" spans="1:9" ht="10.5" thickTop="1" thickBot="1" x14ac:dyDescent="0.2">
      <c r="A12" s="128" t="s">
        <v>43</v>
      </c>
      <c r="B12" s="129" t="s">
        <v>44</v>
      </c>
      <c r="C12" s="129" t="s">
        <v>45</v>
      </c>
      <c r="D12" s="129" t="s">
        <v>46</v>
      </c>
      <c r="E12" s="129" t="s">
        <v>47</v>
      </c>
      <c r="F12" s="184" t="s">
        <v>48</v>
      </c>
      <c r="G12" s="185"/>
      <c r="H12" s="130" t="s">
        <v>49</v>
      </c>
    </row>
    <row r="13" spans="1:9" ht="9.75" thickTop="1" x14ac:dyDescent="0.15">
      <c r="A13" s="107" t="s">
        <v>50</v>
      </c>
      <c r="B13" s="107"/>
      <c r="C13" s="107"/>
      <c r="D13" s="107"/>
      <c r="E13" s="107"/>
      <c r="F13" s="190"/>
      <c r="G13" s="190"/>
      <c r="H13" s="107"/>
    </row>
    <row r="14" spans="1:9" ht="9" x14ac:dyDescent="0.15">
      <c r="A14" s="109" t="s">
        <v>122</v>
      </c>
      <c r="B14" s="110" t="s">
        <v>120</v>
      </c>
      <c r="C14" s="156" t="s">
        <v>33</v>
      </c>
      <c r="D14" s="112" t="s">
        <v>36</v>
      </c>
      <c r="E14" s="113" t="s">
        <v>199</v>
      </c>
      <c r="F14" s="186" t="s">
        <v>202</v>
      </c>
      <c r="G14" s="186"/>
      <c r="H14" s="113" t="s">
        <v>201</v>
      </c>
    </row>
    <row r="15" spans="1:9" ht="9" x14ac:dyDescent="0.15">
      <c r="A15" s="107" t="s">
        <v>51</v>
      </c>
      <c r="B15" s="107"/>
      <c r="C15" s="107"/>
      <c r="D15" s="107"/>
      <c r="E15" s="107"/>
      <c r="F15" s="187"/>
      <c r="G15" s="187"/>
      <c r="H15" s="108"/>
    </row>
    <row r="16" spans="1:9" ht="9" x14ac:dyDescent="0.15">
      <c r="A16" s="157"/>
      <c r="B16" s="158"/>
      <c r="C16" s="158"/>
      <c r="D16" s="158"/>
      <c r="E16" s="158"/>
      <c r="F16" s="188" t="s">
        <v>126</v>
      </c>
      <c r="G16" s="188"/>
      <c r="H16" s="159" t="s">
        <v>148</v>
      </c>
    </row>
    <row r="17" spans="1:8" ht="9" x14ac:dyDescent="0.15">
      <c r="A17" s="160"/>
      <c r="B17" s="161" t="str">
        <f>cargo&amp;": "&amp;responsable</f>
        <v>DIRECTOR GENERAL: JORGE L. DÁVALOS MICELI</v>
      </c>
      <c r="C17" s="108"/>
      <c r="D17" s="108"/>
      <c r="E17" s="108"/>
      <c r="F17" s="189" t="s">
        <v>127</v>
      </c>
      <c r="G17" s="189"/>
      <c r="H17" s="162" t="s">
        <v>147</v>
      </c>
    </row>
    <row r="18" spans="1:8" ht="9" x14ac:dyDescent="0.15">
      <c r="A18" s="163"/>
      <c r="B18" s="164"/>
      <c r="C18" s="164"/>
      <c r="D18" s="164"/>
      <c r="E18" s="164"/>
      <c r="F18" s="181" t="s">
        <v>53</v>
      </c>
      <c r="G18" s="181"/>
      <c r="H18" s="165" t="s">
        <v>149</v>
      </c>
    </row>
    <row r="19" spans="1:8" ht="9" x14ac:dyDescent="0.15">
      <c r="A19" s="107"/>
      <c r="B19" s="107"/>
      <c r="C19" s="107"/>
      <c r="D19" s="107"/>
      <c r="E19" s="107"/>
      <c r="F19" s="182"/>
      <c r="G19" s="182"/>
      <c r="H19" s="107" t="s">
        <v>54</v>
      </c>
    </row>
  </sheetData>
  <mergeCells count="12">
    <mergeCell ref="F19:G19"/>
    <mergeCell ref="B6:F9"/>
    <mergeCell ref="F13:G13"/>
    <mergeCell ref="F14:G14"/>
    <mergeCell ref="F15:G15"/>
    <mergeCell ref="F16:G16"/>
    <mergeCell ref="F17:G17"/>
    <mergeCell ref="B3:E4"/>
    <mergeCell ref="A2:E2"/>
    <mergeCell ref="A11:H11"/>
    <mergeCell ref="F12:G12"/>
    <mergeCell ref="F18:G18"/>
  </mergeCells>
  <pageMargins left="0.61" right="0.39" top="0.43307086614173229" bottom="0.41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1"/>
  <sheetViews>
    <sheetView showGridLines="0" showZeros="0" zoomScaleNormal="100" zoomScaleSheetLayoutView="100" workbookViewId="0">
      <selection activeCell="B14" sqref="B14"/>
    </sheetView>
  </sheetViews>
  <sheetFormatPr baseColWidth="10" defaultColWidth="9.3984375" defaultRowHeight="12.75" customHeight="1" x14ac:dyDescent="0.15"/>
  <cols>
    <col min="1" max="1" width="16.19921875" customWidth="1"/>
    <col min="2" max="2" width="50" customWidth="1"/>
    <col min="3" max="3" width="8.3984375" customWidth="1"/>
    <col min="4" max="4" width="14" customWidth="1"/>
    <col min="5" max="6" width="16.3984375" customWidth="1"/>
    <col min="7" max="7" width="4.59765625" customWidth="1"/>
    <col min="8" max="8" width="9.59765625" customWidth="1"/>
    <col min="9" max="9" width="13.796875" customWidth="1"/>
    <col min="10" max="10" width="4.796875" customWidth="1"/>
  </cols>
  <sheetData>
    <row r="1" spans="1:10" ht="12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10" ht="12.75" customHeight="1" thickTop="1" x14ac:dyDescent="0.25">
      <c r="A2" s="178" t="str">
        <f>razonsocial</f>
        <v>Neodata, S.A. de C.V.</v>
      </c>
      <c r="B2" s="179"/>
      <c r="C2" s="179"/>
      <c r="D2" s="179"/>
      <c r="E2" s="179"/>
      <c r="F2" s="179"/>
      <c r="G2" s="179"/>
      <c r="H2" s="179"/>
      <c r="I2" s="6"/>
    </row>
    <row r="3" spans="1:10" ht="11.25" x14ac:dyDescent="0.2">
      <c r="A3" s="87" t="s">
        <v>115</v>
      </c>
      <c r="B3" s="191" t="str">
        <f>nombrecliente</f>
        <v>Sistema de Comunicaciones y Transportes, Sistema de Transporte Colectivo Metro, Administración General de Recursos, Línea 12 (Línea Dorada)</v>
      </c>
      <c r="C3" s="191"/>
      <c r="D3" s="191"/>
      <c r="E3" s="191"/>
      <c r="F3" s="191"/>
      <c r="G3" s="191"/>
      <c r="H3" s="2"/>
      <c r="I3" s="7"/>
    </row>
    <row r="4" spans="1:10" ht="11.25" x14ac:dyDescent="0.2">
      <c r="A4" s="88"/>
      <c r="B4" s="191"/>
      <c r="C4" s="191"/>
      <c r="D4" s="191"/>
      <c r="E4" s="191"/>
      <c r="F4" s="191"/>
      <c r="G4" s="191"/>
      <c r="H4" s="2"/>
      <c r="I4" s="7"/>
    </row>
    <row r="5" spans="1:10" ht="11.25" x14ac:dyDescent="0.2">
      <c r="A5" s="87" t="s">
        <v>117</v>
      </c>
      <c r="B5" s="40" t="str">
        <f>numerodeconcurso</f>
        <v>2009/0257-0001</v>
      </c>
      <c r="E5" s="45" t="s">
        <v>41</v>
      </c>
      <c r="F5" s="78">
        <f>fechadeconcurso</f>
        <v>40017</v>
      </c>
      <c r="I5" s="7"/>
    </row>
    <row r="6" spans="1:10" ht="11.25" x14ac:dyDescent="0.2">
      <c r="A6" s="87" t="s">
        <v>116</v>
      </c>
      <c r="B6" s="18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83"/>
      <c r="D6" s="183"/>
      <c r="E6" s="183"/>
      <c r="F6" s="183"/>
      <c r="G6" s="196" t="s">
        <v>123</v>
      </c>
      <c r="H6" s="196"/>
      <c r="I6" s="2" t="str">
        <f>plazocalculado&amp;" días"</f>
        <v>153 días</v>
      </c>
      <c r="J6" s="95"/>
    </row>
    <row r="7" spans="1:10" ht="11.25" x14ac:dyDescent="0.2">
      <c r="A7" s="88"/>
      <c r="B7" s="183"/>
      <c r="C7" s="183"/>
      <c r="D7" s="183"/>
      <c r="E7" s="183"/>
      <c r="F7" s="183"/>
      <c r="G7" s="196" t="s">
        <v>124</v>
      </c>
      <c r="H7" s="196"/>
      <c r="I7" s="93">
        <f>fechainicio</f>
        <v>40026</v>
      </c>
    </row>
    <row r="8" spans="1:10" ht="11.25" x14ac:dyDescent="0.2">
      <c r="A8" s="88"/>
      <c r="B8" s="183"/>
      <c r="C8" s="183"/>
      <c r="D8" s="183"/>
      <c r="E8" s="183"/>
      <c r="F8" s="183"/>
      <c r="G8" s="174"/>
      <c r="H8" s="174"/>
      <c r="I8" s="93"/>
    </row>
    <row r="9" spans="1:10" ht="11.25" x14ac:dyDescent="0.2">
      <c r="A9" s="88"/>
      <c r="B9" s="183"/>
      <c r="C9" s="183"/>
      <c r="D9" s="183"/>
      <c r="E9" s="183"/>
      <c r="F9" s="183"/>
      <c r="G9" s="196" t="s">
        <v>125</v>
      </c>
      <c r="H9" s="196"/>
      <c r="I9" s="93">
        <f>fechaterminacion</f>
        <v>40178</v>
      </c>
    </row>
    <row r="10" spans="1:10" ht="12" thickBot="1" x14ac:dyDescent="0.25">
      <c r="A10" s="89" t="s">
        <v>118</v>
      </c>
      <c r="B10" s="8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8"/>
      <c r="H10" s="8"/>
      <c r="I10" s="9"/>
    </row>
    <row r="11" spans="1:10" thickTop="1" thickBot="1" x14ac:dyDescent="0.25">
      <c r="A11" s="3" t="s">
        <v>55</v>
      </c>
      <c r="B11" s="3"/>
      <c r="C11" s="3"/>
      <c r="D11" s="3"/>
      <c r="E11" s="3"/>
      <c r="F11" s="3"/>
      <c r="G11" s="3"/>
      <c r="H11" s="3"/>
    </row>
    <row r="12" spans="1:10" ht="10.5" thickTop="1" thickBot="1" x14ac:dyDescent="0.2">
      <c r="A12" s="105" t="s">
        <v>43</v>
      </c>
      <c r="B12" s="106" t="s">
        <v>44</v>
      </c>
      <c r="C12" s="106" t="s">
        <v>45</v>
      </c>
      <c r="D12" s="106" t="s">
        <v>46</v>
      </c>
      <c r="E12" s="106" t="s">
        <v>47</v>
      </c>
      <c r="F12" s="192" t="s">
        <v>49</v>
      </c>
      <c r="G12" s="193"/>
      <c r="H12" s="106" t="s">
        <v>56</v>
      </c>
      <c r="I12" s="153" t="s">
        <v>254</v>
      </c>
    </row>
    <row r="13" spans="1:10" ht="9.75" thickTop="1" x14ac:dyDescent="0.15">
      <c r="A13" s="107" t="s">
        <v>50</v>
      </c>
      <c r="B13" s="107"/>
      <c r="C13" s="107"/>
      <c r="D13" s="107"/>
      <c r="E13" s="107"/>
      <c r="F13" s="190"/>
      <c r="G13" s="190"/>
      <c r="H13" s="107"/>
      <c r="I13" s="107"/>
    </row>
    <row r="14" spans="1:10" ht="9" x14ac:dyDescent="0.15">
      <c r="A14" s="109" t="s">
        <v>119</v>
      </c>
      <c r="B14" s="110" t="s">
        <v>120</v>
      </c>
      <c r="C14" s="111" t="s">
        <v>33</v>
      </c>
      <c r="D14" s="112" t="s">
        <v>36</v>
      </c>
      <c r="E14" s="113" t="s">
        <v>199</v>
      </c>
      <c r="F14" s="194" t="s">
        <v>201</v>
      </c>
      <c r="G14" s="194"/>
      <c r="H14" s="114" t="s">
        <v>200</v>
      </c>
      <c r="I14" s="107"/>
    </row>
    <row r="15" spans="1:10" ht="9" x14ac:dyDescent="0.15">
      <c r="A15" s="109"/>
      <c r="B15" s="110"/>
      <c r="C15" s="111"/>
      <c r="D15" s="112"/>
      <c r="E15" s="113"/>
      <c r="F15" s="175"/>
      <c r="G15" s="175"/>
      <c r="H15" s="114"/>
      <c r="I15" s="107"/>
    </row>
    <row r="16" spans="1:10" ht="9" x14ac:dyDescent="0.15">
      <c r="A16" s="109"/>
      <c r="B16" s="110"/>
      <c r="C16" s="111"/>
      <c r="D16" s="112"/>
      <c r="E16" s="113"/>
      <c r="F16" s="175"/>
      <c r="G16" s="175"/>
      <c r="H16" s="114"/>
      <c r="I16" s="107"/>
    </row>
    <row r="17" spans="1:9" ht="9" x14ac:dyDescent="0.15">
      <c r="A17" s="109"/>
      <c r="B17" s="110"/>
      <c r="C17" s="111"/>
      <c r="D17" s="112"/>
      <c r="E17" s="113"/>
      <c r="F17" s="175"/>
      <c r="G17" s="175"/>
      <c r="H17" s="114"/>
      <c r="I17" s="107"/>
    </row>
    <row r="18" spans="1:9" ht="9" x14ac:dyDescent="0.15">
      <c r="A18" s="109"/>
      <c r="B18" s="110"/>
      <c r="C18" s="111"/>
      <c r="D18" s="112"/>
      <c r="E18" s="113"/>
      <c r="F18" s="175"/>
      <c r="G18" s="175"/>
      <c r="H18" s="114"/>
      <c r="I18" s="107"/>
    </row>
    <row r="19" spans="1:9" ht="9" x14ac:dyDescent="0.15">
      <c r="A19" s="109"/>
      <c r="B19" s="110"/>
      <c r="C19" s="111"/>
      <c r="D19" s="112"/>
      <c r="E19" s="113"/>
      <c r="F19" s="175"/>
      <c r="G19" s="175"/>
      <c r="H19" s="114"/>
      <c r="I19" s="107" t="s">
        <v>54</v>
      </c>
    </row>
    <row r="20" spans="1:9" ht="9" x14ac:dyDescent="0.15">
      <c r="A20" s="107"/>
      <c r="B20" s="107"/>
      <c r="C20" s="107"/>
      <c r="D20" s="107"/>
      <c r="E20" s="107"/>
      <c r="F20" s="195"/>
      <c r="G20" s="195"/>
      <c r="H20" s="107"/>
    </row>
    <row r="21" spans="1:9" ht="9" x14ac:dyDescent="0.15"/>
  </sheetData>
  <mergeCells count="10">
    <mergeCell ref="F14:G14"/>
    <mergeCell ref="F20:G20"/>
    <mergeCell ref="G6:H6"/>
    <mergeCell ref="G7:H7"/>
    <mergeCell ref="G9:H9"/>
    <mergeCell ref="A2:H2"/>
    <mergeCell ref="B3:G4"/>
    <mergeCell ref="B6:F9"/>
    <mergeCell ref="F12:G12"/>
    <mergeCell ref="F13:G13"/>
  </mergeCells>
  <pageMargins left="0.51181102362204722" right="0.23622047244094491" top="0.43307086614173229" bottom="0.43307086614173229" header="0.27559055118110237" footer="0.27559055118110237"/>
  <pageSetup scale="94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4"/>
  <sheetViews>
    <sheetView showGridLines="0" showZeros="0" zoomScaleNormal="100" workbookViewId="0">
      <selection activeCell="A2" sqref="A2:H2"/>
    </sheetView>
  </sheetViews>
  <sheetFormatPr baseColWidth="10" defaultColWidth="9.3984375" defaultRowHeight="12.75" customHeight="1" x14ac:dyDescent="0.15"/>
  <cols>
    <col min="1" max="1" width="16" customWidth="1"/>
    <col min="2" max="2" width="37" customWidth="1"/>
    <col min="3" max="3" width="12" customWidth="1"/>
    <col min="4" max="4" width="14" customWidth="1"/>
    <col min="5" max="6" width="16" customWidth="1"/>
    <col min="7" max="7" width="31" customWidth="1"/>
    <col min="8" max="8" width="18" customWidth="1"/>
    <col min="9" max="9" width="20" customWidth="1"/>
  </cols>
  <sheetData>
    <row r="1" spans="1:10" ht="12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10" ht="12.75" customHeight="1" thickTop="1" x14ac:dyDescent="0.2">
      <c r="A2" s="197" t="str">
        <f>razonsocial</f>
        <v>Neodata, S.A. de C.V.</v>
      </c>
      <c r="B2" s="198"/>
      <c r="C2" s="198"/>
      <c r="D2" s="198"/>
      <c r="E2" s="198"/>
      <c r="F2" s="198"/>
      <c r="G2" s="198"/>
      <c r="H2" s="198"/>
      <c r="I2" s="84"/>
    </row>
    <row r="3" spans="1:10" ht="11.25" x14ac:dyDescent="0.2">
      <c r="A3" s="87" t="s">
        <v>115</v>
      </c>
      <c r="B3" s="177" t="str">
        <f>nombrecliente</f>
        <v>Sistema de Comunicaciones y Transportes, Sistema de Transporte Colectivo Metro, Administración General de Recursos, Línea 12 (Línea Dorada)</v>
      </c>
      <c r="C3" s="177"/>
      <c r="D3" s="177"/>
      <c r="E3" s="177"/>
      <c r="F3" s="177"/>
      <c r="G3" s="2"/>
      <c r="H3" s="2"/>
      <c r="I3" s="10"/>
    </row>
    <row r="4" spans="1:10" ht="11.25" x14ac:dyDescent="0.2">
      <c r="A4" s="88"/>
      <c r="B4" s="177"/>
      <c r="C4" s="177"/>
      <c r="D4" s="177"/>
      <c r="E4" s="177"/>
      <c r="F4" s="177"/>
      <c r="G4" s="2"/>
      <c r="H4" s="2"/>
      <c r="I4" s="10"/>
    </row>
    <row r="5" spans="1:10" ht="11.25" x14ac:dyDescent="0.2">
      <c r="A5" s="87" t="s">
        <v>117</v>
      </c>
      <c r="B5" s="40" t="str">
        <f>numerodeconcurso</f>
        <v>2009/0257-0001</v>
      </c>
      <c r="C5" s="2"/>
      <c r="D5" s="15"/>
      <c r="E5" s="2"/>
      <c r="G5" s="45" t="s">
        <v>41</v>
      </c>
      <c r="H5" s="78">
        <f>fechadeconcurso</f>
        <v>40017</v>
      </c>
      <c r="I5" s="7"/>
    </row>
    <row r="6" spans="1:10" ht="11.25" x14ac:dyDescent="0.2">
      <c r="A6" s="87" t="s">
        <v>116</v>
      </c>
      <c r="B6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1"/>
      <c r="D6" s="191"/>
      <c r="E6" s="191"/>
      <c r="F6" s="191"/>
      <c r="G6" s="191"/>
      <c r="H6" s="45" t="s">
        <v>123</v>
      </c>
      <c r="I6" s="98" t="str">
        <f>plazocalculado&amp;" días"</f>
        <v>153 días</v>
      </c>
      <c r="J6" s="95"/>
    </row>
    <row r="7" spans="1:10" ht="11.25" x14ac:dyDescent="0.2">
      <c r="A7" s="88"/>
      <c r="B7" s="191"/>
      <c r="C7" s="191"/>
      <c r="D7" s="191"/>
      <c r="E7" s="191"/>
      <c r="F7" s="191"/>
      <c r="G7" s="191"/>
      <c r="H7" s="45" t="s">
        <v>124</v>
      </c>
      <c r="I7" s="97">
        <f>fechainicio</f>
        <v>40026</v>
      </c>
      <c r="J7" s="95"/>
    </row>
    <row r="8" spans="1:10" ht="11.25" x14ac:dyDescent="0.2">
      <c r="A8" s="88"/>
      <c r="B8" s="191"/>
      <c r="C8" s="191"/>
      <c r="D8" s="191"/>
      <c r="E8" s="191"/>
      <c r="F8" s="191"/>
      <c r="G8" s="191"/>
      <c r="H8" s="174"/>
      <c r="I8" s="97"/>
      <c r="J8" s="95"/>
    </row>
    <row r="9" spans="1:10" ht="11.25" x14ac:dyDescent="0.2">
      <c r="A9" s="88"/>
      <c r="B9" s="191"/>
      <c r="C9" s="191"/>
      <c r="D9" s="191"/>
      <c r="E9" s="191"/>
      <c r="F9" s="191"/>
      <c r="G9" s="191"/>
      <c r="H9" s="45" t="s">
        <v>125</v>
      </c>
      <c r="I9" s="97">
        <f>fechaterminacion</f>
        <v>40178</v>
      </c>
      <c r="J9" s="95"/>
    </row>
    <row r="10" spans="1:10" ht="12" thickBot="1" x14ac:dyDescent="0.25">
      <c r="A10" s="89" t="s">
        <v>118</v>
      </c>
      <c r="B10" s="41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8"/>
      <c r="H10" s="8"/>
      <c r="I10" s="11"/>
    </row>
    <row r="11" spans="1:10" thickTop="1" thickBot="1" x14ac:dyDescent="0.25">
      <c r="A11" s="3" t="s">
        <v>55</v>
      </c>
      <c r="B11" s="3"/>
      <c r="C11" s="3"/>
      <c r="D11" s="3"/>
      <c r="E11" s="3"/>
      <c r="F11" s="3"/>
      <c r="G11" s="3"/>
      <c r="H11" s="3"/>
      <c r="I11" s="4"/>
    </row>
    <row r="12" spans="1:10" ht="19.5" thickTop="1" thickBot="1" x14ac:dyDescent="0.2">
      <c r="A12" s="105" t="s">
        <v>43</v>
      </c>
      <c r="B12" s="106" t="s">
        <v>44</v>
      </c>
      <c r="C12" s="106" t="s">
        <v>45</v>
      </c>
      <c r="D12" s="106" t="s">
        <v>46</v>
      </c>
      <c r="E12" s="106" t="str">
        <f>"Precio "&amp;remateprimeramoneda</f>
        <v>Precio M.N.</v>
      </c>
      <c r="F12" s="106" t="str">
        <f>"Precio "&amp;rematesegundamoneda</f>
        <v>Precio USD</v>
      </c>
      <c r="G12" s="106" t="s">
        <v>48</v>
      </c>
      <c r="H12" s="152" t="str">
        <f>"Importe "&amp;primeramoneda</f>
        <v>Importe PESOS</v>
      </c>
      <c r="I12" s="154" t="str">
        <f>"Importe "&amp;segundamoneda</f>
        <v>Importe DÓLARES</v>
      </c>
    </row>
    <row r="13" spans="1:10" ht="9.75" thickTop="1" x14ac:dyDescent="0.15">
      <c r="A13" s="107" t="s">
        <v>50</v>
      </c>
      <c r="B13" s="107"/>
      <c r="C13" s="107"/>
      <c r="D13" s="107"/>
      <c r="E13" s="107"/>
      <c r="F13" s="107"/>
      <c r="G13" s="107"/>
      <c r="H13" s="107"/>
      <c r="I13" s="107"/>
    </row>
    <row r="14" spans="1:10" ht="9" x14ac:dyDescent="0.15">
      <c r="A14" s="109" t="s">
        <v>119</v>
      </c>
      <c r="B14" s="110" t="s">
        <v>120</v>
      </c>
      <c r="C14" s="111" t="s">
        <v>33</v>
      </c>
      <c r="D14" s="112" t="s">
        <v>36</v>
      </c>
      <c r="E14" s="113" t="s">
        <v>199</v>
      </c>
      <c r="F14" s="113" t="s">
        <v>134</v>
      </c>
      <c r="G14" s="155" t="s">
        <v>144</v>
      </c>
      <c r="H14" s="113" t="s">
        <v>201</v>
      </c>
      <c r="I14" s="113" t="s">
        <v>136</v>
      </c>
    </row>
    <row r="15" spans="1:10" ht="9" x14ac:dyDescent="0.15">
      <c r="A15" s="107" t="s">
        <v>51</v>
      </c>
      <c r="B15" s="107"/>
      <c r="C15" s="107"/>
      <c r="D15" s="107"/>
      <c r="E15" s="107"/>
      <c r="F15" s="107"/>
      <c r="G15" s="107"/>
      <c r="H15" s="107"/>
      <c r="I15" s="107"/>
    </row>
    <row r="16" spans="1:10" ht="0.95" customHeight="1" x14ac:dyDescent="0.15">
      <c r="A16" s="131"/>
      <c r="B16" s="132"/>
      <c r="C16" s="132"/>
      <c r="D16" s="132"/>
      <c r="E16" s="132"/>
      <c r="F16" s="132"/>
      <c r="G16" s="132"/>
      <c r="H16" s="132"/>
      <c r="I16" s="133"/>
    </row>
    <row r="17" spans="1:9" ht="9" x14ac:dyDescent="0.15">
      <c r="A17" s="134"/>
      <c r="B17" s="108" t="str">
        <f>cargo&amp;": "&amp;responsable</f>
        <v>DIRECTOR GENERAL: JORGE L. DÁVALOS MICELI</v>
      </c>
      <c r="C17" s="108"/>
      <c r="D17" s="108"/>
      <c r="E17" s="108"/>
      <c r="F17" s="108"/>
      <c r="G17" s="135" t="s">
        <v>126</v>
      </c>
      <c r="H17" s="136" t="s">
        <v>148</v>
      </c>
      <c r="I17" s="137" t="s">
        <v>143</v>
      </c>
    </row>
    <row r="18" spans="1:9" ht="9" x14ac:dyDescent="0.15">
      <c r="A18" s="134" t="str">
        <f>"Parcial "&amp;primeramoneda</f>
        <v>Parcial PESOS</v>
      </c>
      <c r="B18" s="161" t="s">
        <v>137</v>
      </c>
      <c r="C18" s="108"/>
      <c r="D18" s="108"/>
      <c r="E18" s="108"/>
      <c r="F18" s="108"/>
      <c r="G18" s="135" t="s">
        <v>52</v>
      </c>
      <c r="H18" s="136" t="s">
        <v>147</v>
      </c>
      <c r="I18" s="137" t="s">
        <v>139</v>
      </c>
    </row>
    <row r="19" spans="1:9" ht="9" x14ac:dyDescent="0.15">
      <c r="A19" s="138" t="str">
        <f>"Parcial "&amp;segundamoneda</f>
        <v>Parcial DÓLARES</v>
      </c>
      <c r="B19" s="140" t="s">
        <v>140</v>
      </c>
      <c r="C19" s="140"/>
      <c r="D19" s="141"/>
      <c r="E19" s="141"/>
      <c r="F19" s="108"/>
      <c r="G19" s="108"/>
      <c r="H19" s="142"/>
      <c r="I19" s="143"/>
    </row>
    <row r="20" spans="1:9" ht="9" x14ac:dyDescent="0.15">
      <c r="A20" s="138"/>
      <c r="B20" s="139"/>
      <c r="C20" s="108"/>
      <c r="D20" s="108"/>
      <c r="E20" s="108"/>
      <c r="F20" s="108"/>
      <c r="G20" s="135" t="s">
        <v>53</v>
      </c>
      <c r="H20" s="136" t="s">
        <v>149</v>
      </c>
      <c r="I20" s="137" t="s">
        <v>141</v>
      </c>
    </row>
    <row r="21" spans="1:9" ht="9" x14ac:dyDescent="0.15">
      <c r="A21" s="138"/>
      <c r="B21" s="139" t="str">
        <f>"Acumulado "&amp;primeramoneda</f>
        <v>Acumulado PESOS</v>
      </c>
      <c r="C21" s="140" t="s">
        <v>138</v>
      </c>
      <c r="D21" s="141"/>
      <c r="E21" s="141"/>
      <c r="F21" s="108"/>
      <c r="G21" s="108"/>
      <c r="H21" s="142"/>
      <c r="I21" s="143"/>
    </row>
    <row r="22" spans="1:9" ht="9" x14ac:dyDescent="0.15">
      <c r="A22" s="144"/>
      <c r="B22" s="145" t="str">
        <f>"Acumulado "&amp;segundamoneda</f>
        <v>Acumulado DÓLARES</v>
      </c>
      <c r="C22" s="146" t="s">
        <v>142</v>
      </c>
      <c r="D22" s="147"/>
      <c r="E22" s="147"/>
      <c r="F22" s="148"/>
      <c r="G22" s="148"/>
      <c r="H22" s="149"/>
      <c r="I22" s="150"/>
    </row>
    <row r="23" spans="1:9" ht="9" x14ac:dyDescent="0.15">
      <c r="A23" s="107"/>
      <c r="B23" s="107"/>
      <c r="C23" s="107"/>
      <c r="D23" s="107"/>
      <c r="E23" s="107"/>
      <c r="F23" s="107"/>
      <c r="G23" s="107"/>
      <c r="H23" s="107"/>
      <c r="I23" s="107" t="s">
        <v>54</v>
      </c>
    </row>
    <row r="24" spans="1:9" ht="9" x14ac:dyDescent="0.15"/>
  </sheetData>
  <mergeCells count="3">
    <mergeCell ref="B3:F4"/>
    <mergeCell ref="B6:G9"/>
    <mergeCell ref="A2:H2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7"/>
  <sheetViews>
    <sheetView showGridLines="0" showZeros="0" zoomScaleNormal="100" workbookViewId="0">
      <selection activeCell="B14" sqref="B14"/>
    </sheetView>
  </sheetViews>
  <sheetFormatPr baseColWidth="10" defaultColWidth="9.3984375" defaultRowHeight="12.75" customHeight="1" x14ac:dyDescent="0.15"/>
  <cols>
    <col min="1" max="1" width="16" customWidth="1"/>
    <col min="2" max="2" width="37" customWidth="1"/>
    <col min="3" max="3" width="9.3984375" customWidth="1"/>
    <col min="4" max="4" width="14" customWidth="1"/>
    <col min="5" max="6" width="16.19921875" customWidth="1"/>
    <col min="7" max="7" width="28.796875" customWidth="1"/>
    <col min="8" max="9" width="16.796875" customWidth="1"/>
    <col min="10" max="10" width="15" customWidth="1"/>
    <col min="11" max="11" width="4" customWidth="1"/>
  </cols>
  <sheetData>
    <row r="1" spans="1:11" ht="12" thickBot="1" x14ac:dyDescent="0.25">
      <c r="A1" s="1" t="s">
        <v>40</v>
      </c>
      <c r="B1" s="1"/>
      <c r="C1" s="1"/>
      <c r="D1" s="1"/>
      <c r="E1" s="1"/>
      <c r="F1" s="1"/>
      <c r="G1" s="1"/>
      <c r="H1" s="1"/>
    </row>
    <row r="2" spans="1:11" ht="12.75" customHeight="1" thickTop="1" x14ac:dyDescent="0.2">
      <c r="A2" s="178" t="str">
        <f>razonsocial</f>
        <v>Neodata, S.A. de C.V.</v>
      </c>
      <c r="B2" s="179"/>
      <c r="C2" s="179"/>
      <c r="D2" s="179"/>
      <c r="E2" s="179"/>
      <c r="F2" s="179"/>
      <c r="G2" s="179"/>
      <c r="H2" s="179"/>
      <c r="I2" s="83"/>
      <c r="J2" s="84"/>
    </row>
    <row r="3" spans="1:11" ht="11.25" x14ac:dyDescent="0.2">
      <c r="A3" s="87" t="s">
        <v>115</v>
      </c>
      <c r="B3" s="177" t="str">
        <f>nombrecliente</f>
        <v>Sistema de Comunicaciones y Transportes, Sistema de Transporte Colectivo Metro, Administración General de Recursos, Línea 12 (Línea Dorada)</v>
      </c>
      <c r="C3" s="177"/>
      <c r="D3" s="177"/>
      <c r="E3" s="177"/>
      <c r="F3" s="177"/>
      <c r="G3" s="177"/>
      <c r="H3" s="2"/>
      <c r="I3" s="2"/>
      <c r="J3" s="10"/>
    </row>
    <row r="4" spans="1:11" ht="11.25" x14ac:dyDescent="0.2">
      <c r="A4" s="88"/>
      <c r="B4" s="177"/>
      <c r="C4" s="177"/>
      <c r="D4" s="177"/>
      <c r="E4" s="177"/>
      <c r="F4" s="177"/>
      <c r="G4" s="177"/>
      <c r="H4" s="2"/>
      <c r="I4" s="2"/>
      <c r="J4" s="10"/>
    </row>
    <row r="5" spans="1:11" ht="11.25" x14ac:dyDescent="0.2">
      <c r="A5" s="87" t="s">
        <v>117</v>
      </c>
      <c r="B5" s="40" t="str">
        <f>numerodeconcurso</f>
        <v>2009/0257-0001</v>
      </c>
      <c r="C5" s="2"/>
      <c r="D5" s="15"/>
      <c r="E5" s="2"/>
      <c r="F5" s="45" t="s">
        <v>41</v>
      </c>
      <c r="G5" s="78">
        <f>fechadeconcurso</f>
        <v>40017</v>
      </c>
      <c r="J5" s="7"/>
    </row>
    <row r="6" spans="1:11" ht="11.25" x14ac:dyDescent="0.2">
      <c r="A6" s="87" t="s">
        <v>116</v>
      </c>
      <c r="B6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1"/>
      <c r="D6" s="191"/>
      <c r="E6" s="191"/>
      <c r="F6" s="191"/>
      <c r="G6" s="191"/>
      <c r="H6" s="191"/>
      <c r="I6" s="45" t="s">
        <v>123</v>
      </c>
      <c r="J6" s="98" t="str">
        <f>plazocalculado&amp;" días"</f>
        <v>153 días</v>
      </c>
      <c r="K6" s="95"/>
    </row>
    <row r="7" spans="1:11" ht="11.25" x14ac:dyDescent="0.2">
      <c r="A7" s="88"/>
      <c r="B7" s="191"/>
      <c r="C7" s="191"/>
      <c r="D7" s="191"/>
      <c r="E7" s="191"/>
      <c r="F7" s="191"/>
      <c r="G7" s="191"/>
      <c r="H7" s="191"/>
      <c r="I7" s="45" t="s">
        <v>124</v>
      </c>
      <c r="J7" s="97">
        <f>fechainicio</f>
        <v>40026</v>
      </c>
      <c r="K7" s="95"/>
    </row>
    <row r="8" spans="1:11" ht="11.25" x14ac:dyDescent="0.2">
      <c r="A8" s="88"/>
      <c r="B8" s="191"/>
      <c r="C8" s="191"/>
      <c r="D8" s="191"/>
      <c r="E8" s="191"/>
      <c r="F8" s="191"/>
      <c r="G8" s="191"/>
      <c r="H8" s="191"/>
      <c r="I8" s="174"/>
      <c r="J8" s="97"/>
      <c r="K8" s="95"/>
    </row>
    <row r="9" spans="1:11" ht="11.25" x14ac:dyDescent="0.2">
      <c r="A9" s="88"/>
      <c r="B9" s="191"/>
      <c r="C9" s="191"/>
      <c r="D9" s="191"/>
      <c r="E9" s="191"/>
      <c r="F9" s="191"/>
      <c r="G9" s="191"/>
      <c r="H9" s="191"/>
      <c r="I9" s="45" t="s">
        <v>125</v>
      </c>
      <c r="J9" s="97">
        <f>fechaterminacion</f>
        <v>40178</v>
      </c>
      <c r="K9" s="95"/>
    </row>
    <row r="10" spans="1:11" ht="12" thickBot="1" x14ac:dyDescent="0.25">
      <c r="A10" s="89" t="s">
        <v>118</v>
      </c>
      <c r="B10" s="41" t="str">
        <f>direcciondelaobra&amp;", "&amp;coloniadelaobra&amp;", "&amp;ciudaddelaobra&amp;", "&amp;estadodelaobra</f>
        <v>Tramo de Barranca del Muerto a Tlahuac., Colonia de la obra., México, Distrito Federal</v>
      </c>
      <c r="C10" s="8"/>
      <c r="D10" s="8"/>
      <c r="E10" s="8"/>
      <c r="F10" s="8"/>
      <c r="G10" s="8"/>
      <c r="H10" s="8"/>
      <c r="I10" s="8"/>
      <c r="J10" s="11"/>
    </row>
    <row r="11" spans="1:11" thickTop="1" thickBot="1" x14ac:dyDescent="0.25">
      <c r="A11" s="180" t="s">
        <v>55</v>
      </c>
      <c r="B11" s="180"/>
      <c r="C11" s="180"/>
      <c r="D11" s="180"/>
      <c r="E11" s="180"/>
      <c r="F11" s="180"/>
      <c r="G11" s="180"/>
      <c r="H11" s="180"/>
      <c r="I11" s="180"/>
      <c r="J11" s="180"/>
    </row>
    <row r="12" spans="1:11" ht="19.5" thickTop="1" thickBot="1" x14ac:dyDescent="0.2">
      <c r="A12" s="105" t="s">
        <v>43</v>
      </c>
      <c r="B12" s="106" t="s">
        <v>44</v>
      </c>
      <c r="C12" s="106" t="s">
        <v>45</v>
      </c>
      <c r="D12" s="106" t="s">
        <v>46</v>
      </c>
      <c r="E12" s="151" t="str">
        <f>"Precio "&amp;remateprimeramoneda</f>
        <v>Precio M.N.</v>
      </c>
      <c r="F12" s="151" t="str">
        <f>"Precio "&amp;rematesegundamoneda</f>
        <v>Precio USD</v>
      </c>
      <c r="G12" s="106" t="s">
        <v>48</v>
      </c>
      <c r="H12" s="152" t="str">
        <f>"Importe "&amp;primeramoneda</f>
        <v>Importe PESOS</v>
      </c>
      <c r="I12" s="152" t="str">
        <f>"Importe "&amp;segundamoneda</f>
        <v>Importe DÓLARES</v>
      </c>
      <c r="J12" s="153" t="s">
        <v>254</v>
      </c>
    </row>
    <row r="13" spans="1:11" ht="9.75" thickTop="1" x14ac:dyDescent="0.15">
      <c r="A13" s="107" t="s">
        <v>50</v>
      </c>
      <c r="B13" s="107"/>
      <c r="C13" s="107"/>
      <c r="D13" s="107"/>
      <c r="E13" s="107"/>
      <c r="F13" s="107"/>
      <c r="G13" s="107"/>
      <c r="H13" s="107"/>
      <c r="I13" s="107"/>
      <c r="J13" s="107"/>
    </row>
    <row r="14" spans="1:11" ht="12.75" customHeight="1" x14ac:dyDescent="0.15">
      <c r="A14" s="109" t="s">
        <v>119</v>
      </c>
      <c r="B14" s="110" t="s">
        <v>120</v>
      </c>
      <c r="C14" s="111" t="s">
        <v>33</v>
      </c>
      <c r="D14" s="112" t="s">
        <v>36</v>
      </c>
      <c r="E14" s="113" t="s">
        <v>199</v>
      </c>
      <c r="F14" s="113" t="s">
        <v>134</v>
      </c>
      <c r="G14" s="110" t="s">
        <v>144</v>
      </c>
      <c r="H14" s="113" t="s">
        <v>201</v>
      </c>
      <c r="I14" s="113" t="s">
        <v>136</v>
      </c>
      <c r="J14" s="107"/>
    </row>
    <row r="15" spans="1:11" ht="12.75" customHeight="1" x14ac:dyDescent="0.15">
      <c r="A15" s="109"/>
      <c r="B15" s="110"/>
      <c r="C15" s="111"/>
      <c r="D15" s="112"/>
      <c r="E15" s="113"/>
      <c r="F15" s="113"/>
      <c r="G15" s="110"/>
      <c r="H15" s="113"/>
      <c r="I15" s="113"/>
      <c r="J15" s="107"/>
    </row>
    <row r="16" spans="1:11" ht="12.75" customHeight="1" x14ac:dyDescent="0.15">
      <c r="A16" s="109"/>
      <c r="B16" s="110"/>
      <c r="C16" s="111"/>
      <c r="D16" s="112"/>
      <c r="E16" s="113"/>
      <c r="F16" s="113"/>
      <c r="G16" s="110"/>
      <c r="H16" s="113"/>
      <c r="I16" s="113"/>
      <c r="J16" s="107"/>
    </row>
    <row r="17" spans="1:10" ht="9" x14ac:dyDescent="0.15">
      <c r="A17" s="107" t="s">
        <v>51</v>
      </c>
      <c r="B17" s="107"/>
      <c r="C17" s="107"/>
      <c r="D17" s="107"/>
      <c r="E17" s="107"/>
      <c r="F17" s="107"/>
      <c r="G17" s="107"/>
      <c r="H17" s="107"/>
      <c r="I17" s="107"/>
      <c r="J17" s="107"/>
    </row>
    <row r="18" spans="1:10" ht="9" x14ac:dyDescent="0.15">
      <c r="A18" s="131"/>
      <c r="B18" s="132"/>
      <c r="C18" s="132"/>
      <c r="D18" s="132"/>
      <c r="E18" s="132"/>
      <c r="F18" s="132"/>
      <c r="G18" s="132"/>
      <c r="H18" s="132"/>
      <c r="I18" s="132"/>
      <c r="J18" s="133"/>
    </row>
    <row r="19" spans="1:10" ht="9" x14ac:dyDescent="0.15">
      <c r="A19" s="134"/>
      <c r="B19" s="108" t="str">
        <f>cargo&amp;": "&amp;responsable</f>
        <v>DIRECTOR GENERAL: JORGE L. DÁVALOS MICELI</v>
      </c>
      <c r="C19" s="108"/>
      <c r="D19" s="108"/>
      <c r="E19" s="108"/>
      <c r="F19" s="108"/>
      <c r="G19" s="135"/>
      <c r="H19" s="135" t="s">
        <v>126</v>
      </c>
      <c r="I19" s="136" t="s">
        <v>148</v>
      </c>
      <c r="J19" s="137" t="s">
        <v>143</v>
      </c>
    </row>
    <row r="20" spans="1:10" ht="9" x14ac:dyDescent="0.15">
      <c r="A20" s="134"/>
      <c r="B20" s="108"/>
      <c r="C20" s="108"/>
      <c r="D20" s="108"/>
      <c r="E20" s="108"/>
      <c r="F20" s="108"/>
      <c r="G20" s="135"/>
      <c r="H20" s="135" t="s">
        <v>52</v>
      </c>
      <c r="I20" s="136" t="s">
        <v>147</v>
      </c>
      <c r="J20" s="137" t="s">
        <v>139</v>
      </c>
    </row>
    <row r="21" spans="1:10" ht="9" x14ac:dyDescent="0.15">
      <c r="A21" s="138"/>
      <c r="B21" s="139" t="str">
        <f>"Parcial "&amp;primeramoneda</f>
        <v>Parcial PESOS</v>
      </c>
      <c r="C21" s="140" t="s">
        <v>137</v>
      </c>
      <c r="D21" s="141"/>
      <c r="E21" s="141"/>
      <c r="F21" s="108"/>
      <c r="G21" s="108"/>
      <c r="H21" s="108"/>
      <c r="I21" s="142"/>
      <c r="J21" s="143"/>
    </row>
    <row r="22" spans="1:10" ht="9" x14ac:dyDescent="0.15">
      <c r="A22" s="138"/>
      <c r="B22" s="139" t="str">
        <f>"Parcial "&amp;segundamoneda</f>
        <v>Parcial DÓLARES</v>
      </c>
      <c r="C22" s="140" t="s">
        <v>140</v>
      </c>
      <c r="D22" s="141"/>
      <c r="E22" s="141"/>
      <c r="F22" s="108"/>
      <c r="G22" s="108"/>
      <c r="H22" s="108"/>
      <c r="I22" s="142"/>
      <c r="J22" s="143"/>
    </row>
    <row r="23" spans="1:10" ht="9" x14ac:dyDescent="0.15">
      <c r="A23" s="138"/>
      <c r="B23" s="139"/>
      <c r="C23" s="108"/>
      <c r="D23" s="108"/>
      <c r="E23" s="108"/>
      <c r="F23" s="108"/>
      <c r="G23" s="135"/>
      <c r="H23" s="135" t="s">
        <v>53</v>
      </c>
      <c r="I23" s="136" t="s">
        <v>149</v>
      </c>
      <c r="J23" s="137" t="s">
        <v>141</v>
      </c>
    </row>
    <row r="24" spans="1:10" ht="9" x14ac:dyDescent="0.15">
      <c r="A24" s="138"/>
      <c r="B24" s="139" t="str">
        <f>"Acumulado "&amp;primeramoneda</f>
        <v>Acumulado PESOS</v>
      </c>
      <c r="C24" s="140" t="s">
        <v>138</v>
      </c>
      <c r="D24" s="141"/>
      <c r="E24" s="141"/>
      <c r="F24" s="108"/>
      <c r="G24" s="108"/>
      <c r="H24" s="108"/>
      <c r="I24" s="142"/>
      <c r="J24" s="143"/>
    </row>
    <row r="25" spans="1:10" ht="9" x14ac:dyDescent="0.15">
      <c r="A25" s="144"/>
      <c r="B25" s="145" t="str">
        <f>"Acumulado "&amp;segundamoneda</f>
        <v>Acumulado DÓLARES</v>
      </c>
      <c r="C25" s="146" t="s">
        <v>142</v>
      </c>
      <c r="D25" s="147"/>
      <c r="E25" s="147"/>
      <c r="F25" s="148"/>
      <c r="G25" s="148"/>
      <c r="H25" s="148"/>
      <c r="I25" s="149"/>
      <c r="J25" s="150"/>
    </row>
    <row r="26" spans="1:10" ht="9" x14ac:dyDescent="0.15">
      <c r="A26" s="107"/>
      <c r="B26" s="107"/>
      <c r="C26" s="107"/>
      <c r="D26" s="107"/>
      <c r="E26" s="107"/>
      <c r="F26" s="107"/>
      <c r="G26" s="107"/>
      <c r="H26" s="107"/>
      <c r="I26" s="107"/>
    </row>
    <row r="27" spans="1:10" ht="12.75" customHeight="1" x14ac:dyDescent="0.15">
      <c r="J27" s="107" t="s">
        <v>54</v>
      </c>
    </row>
  </sheetData>
  <mergeCells count="4">
    <mergeCell ref="A2:H2"/>
    <mergeCell ref="B3:G4"/>
    <mergeCell ref="B6:H9"/>
    <mergeCell ref="A11:J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a)Estandar Código auxiliar (E)</vt:lpstr>
      <vt:lpstr>b)Estandar (E)</vt:lpstr>
      <vt:lpstr>c)Precio con letra</vt:lpstr>
      <vt:lpstr>d)Precio con letra Cod. Aux.</vt:lpstr>
      <vt:lpstr>e)Estandar con Imagen (E)</vt:lpstr>
      <vt:lpstr>f)Multimoneda (E)</vt:lpstr>
      <vt:lpstr>g)Multimoneda con Imagen (E)</vt:lpstr>
      <vt:lpstr>h)Total Mano de Obra (E)</vt:lpstr>
      <vt:lpstr>i)Catálogo Destajos</vt:lpstr>
      <vt:lpstr>j)Totales por Tipo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2018-04-05T14:38:20Z</cp:lastPrinted>
  <dcterms:created xsi:type="dcterms:W3CDTF">2009-08-19T16:41:37Z</dcterms:created>
  <dcterms:modified xsi:type="dcterms:W3CDTF">2018-08-13T20:49:40Z</dcterms:modified>
</cp:coreProperties>
</file>